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5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9.xml" ContentType="application/vnd.ms-excel.person+xml"/>
  <Override PartName="/xl/persons/person13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6.xml" ContentType="application/vnd.ms-excel.person+xml"/>
  <Override PartName="/xl/persons/person3.xml" ContentType="application/vnd.ms-excel.person+xml"/>
  <Override PartName="/xl/persons/person15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8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bdfa2f2693fbd8/Dokumente/Schießsport/Schützenkreis Beckum/Rundenwettkampf/"/>
    </mc:Choice>
  </mc:AlternateContent>
  <xr:revisionPtr revIDLastSave="1" documentId="8_{4F620F1B-F874-4402-A5D3-84F4AF950C0B}" xr6:coauthVersionLast="47" xr6:coauthVersionMax="47" xr10:uidLastSave="{3463238F-EB0A-42CE-B4B3-8281B187EB84}"/>
  <bookViews>
    <workbookView xWindow="-120" yWindow="-120" windowWidth="29040" windowHeight="15720" xr2:uid="{2B4B6E30-1C97-4458-A600-49C2A1321A1F}"/>
  </bookViews>
  <sheets>
    <sheet name="Ergebnisliste" sheetId="5" r:id="rId1"/>
    <sheet name="Mannschaften" sheetId="6" r:id="rId2"/>
    <sheet name="Teilnehmer" sheetId="7" r:id="rId3"/>
    <sheet name="Datentabelle" sheetId="10" r:id="rId4"/>
    <sheet name="Tabelle2" sheetId="9" r:id="rId5"/>
  </sheets>
  <definedNames>
    <definedName name="_xlnm._FilterDatabase" localSheetId="0" hidden="1">Ergebnisliste!$K$42:$Q$47</definedName>
    <definedName name="_xlnm._FilterDatabase" localSheetId="2" hidden="1">Teilnehmer!$A$1:$V$44</definedName>
    <definedName name="_xlnm.Print_Area" localSheetId="0">Ergebnisliste!$A:$H</definedName>
    <definedName name="_xlnm.Criteria" localSheetId="0">Ergebnisliste!$K$42:$Q$47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5" l="1"/>
  <c r="G35" i="5"/>
  <c r="F82" i="6" s="1"/>
  <c r="I35" i="5"/>
  <c r="G83" i="5"/>
  <c r="F75" i="6" s="1"/>
  <c r="I83" i="5"/>
  <c r="E30" i="7"/>
  <c r="E16" i="7"/>
  <c r="K82" i="5" s="1"/>
  <c r="Z54" i="7"/>
  <c r="R30" i="7"/>
  <c r="E35" i="5" s="1"/>
  <c r="D82" i="6" s="1"/>
  <c r="N30" i="7"/>
  <c r="D35" i="5" s="1"/>
  <c r="C82" i="6" s="1"/>
  <c r="J30" i="7"/>
  <c r="C35" i="5" s="1"/>
  <c r="B82" i="6" s="1"/>
  <c r="V30" i="7"/>
  <c r="F35" i="5" s="1"/>
  <c r="E82" i="6" s="1"/>
  <c r="R16" i="7"/>
  <c r="E83" i="5" s="1"/>
  <c r="D75" i="6" s="1"/>
  <c r="N16" i="7"/>
  <c r="D83" i="5" s="1"/>
  <c r="C75" i="6" s="1"/>
  <c r="J16" i="7"/>
  <c r="C83" i="5" s="1"/>
  <c r="B75" i="6" s="1"/>
  <c r="Z53" i="7"/>
  <c r="V16" i="7"/>
  <c r="F83" i="5" s="1"/>
  <c r="E75" i="6" s="1"/>
  <c r="Z52" i="7"/>
  <c r="G82" i="5"/>
  <c r="F63" i="6" s="1"/>
  <c r="I82" i="5"/>
  <c r="Z51" i="7"/>
  <c r="V27" i="7"/>
  <c r="F82" i="5" s="1"/>
  <c r="E63" i="6" s="1"/>
  <c r="J27" i="7"/>
  <c r="C82" i="5" s="1"/>
  <c r="B63" i="6" s="1"/>
  <c r="N27" i="7"/>
  <c r="D82" i="5" s="1"/>
  <c r="C63" i="6" s="1"/>
  <c r="R27" i="7"/>
  <c r="E82" i="5" s="1"/>
  <c r="D63" i="6" s="1"/>
  <c r="E27" i="7"/>
  <c r="G76" i="5"/>
  <c r="G77" i="5"/>
  <c r="F43" i="6"/>
  <c r="F44" i="6"/>
  <c r="F42" i="6"/>
  <c r="F41" i="6" s="1"/>
  <c r="Z50" i="7"/>
  <c r="G63" i="5" s="1"/>
  <c r="F89" i="6" s="1"/>
  <c r="Z49" i="7"/>
  <c r="G64" i="5" s="1"/>
  <c r="F88" i="6" s="1"/>
  <c r="Z48" i="7"/>
  <c r="G42" i="5" s="1"/>
  <c r="Z47" i="7"/>
  <c r="G62" i="5" s="1"/>
  <c r="Z46" i="7"/>
  <c r="G43" i="5" s="1"/>
  <c r="F76" i="6" s="1"/>
  <c r="Z45" i="7"/>
  <c r="Z44" i="7"/>
  <c r="G49" i="5" s="1"/>
  <c r="Z43" i="7"/>
  <c r="Z42" i="7"/>
  <c r="G71" i="5" s="1"/>
  <c r="Z41" i="7"/>
  <c r="G39" i="5" s="1"/>
  <c r="Z40" i="7"/>
  <c r="G29" i="5" s="1"/>
  <c r="F36" i="6" s="1"/>
  <c r="Z39" i="7"/>
  <c r="G21" i="5" s="1"/>
  <c r="Z38" i="7"/>
  <c r="G68" i="5" s="1"/>
  <c r="Z37" i="7"/>
  <c r="G34" i="5" s="1"/>
  <c r="F74" i="6" s="1"/>
  <c r="Z36" i="7"/>
  <c r="G44" i="5" s="1"/>
  <c r="Z35" i="7"/>
  <c r="G58" i="5" s="1"/>
  <c r="Z34" i="7"/>
  <c r="G52" i="5" s="1"/>
  <c r="Z33" i="7"/>
  <c r="G74" i="5" s="1"/>
  <c r="Z32" i="7"/>
  <c r="Z31" i="7"/>
  <c r="G65" i="5" s="1"/>
  <c r="Z30" i="7"/>
  <c r="G25" i="5" s="1"/>
  <c r="Z29" i="7"/>
  <c r="G51" i="5" s="1"/>
  <c r="Z28" i="7"/>
  <c r="G73" i="5" s="1"/>
  <c r="Z27" i="7"/>
  <c r="Z26" i="7"/>
  <c r="G80" i="5" s="1"/>
  <c r="Z25" i="7"/>
  <c r="Z24" i="7"/>
  <c r="G33" i="5" s="1"/>
  <c r="Z23" i="7"/>
  <c r="G41" i="5" s="1"/>
  <c r="Z22" i="7"/>
  <c r="G69" i="5" s="1"/>
  <c r="Z21" i="7"/>
  <c r="G59" i="5" s="1"/>
  <c r="Z20" i="7"/>
  <c r="Z19" i="7"/>
  <c r="Z18" i="7"/>
  <c r="G72" i="5" s="1"/>
  <c r="F61" i="6" s="1"/>
  <c r="Z17" i="7"/>
  <c r="G81" i="5" s="1"/>
  <c r="F62" i="6" s="1"/>
  <c r="Z16" i="7"/>
  <c r="G57" i="5" s="1"/>
  <c r="Z15" i="7"/>
  <c r="G40" i="5" s="1"/>
  <c r="Z14" i="7"/>
  <c r="G67" i="5" s="1"/>
  <c r="Z13" i="7"/>
  <c r="G78" i="5" s="1"/>
  <c r="Z12" i="7"/>
  <c r="G70" i="5" s="1"/>
  <c r="Z11" i="7"/>
  <c r="G48" i="5" s="1"/>
  <c r="Z10" i="7"/>
  <c r="G47" i="5" s="1"/>
  <c r="Z9" i="7"/>
  <c r="Z8" i="7"/>
  <c r="G66" i="5" s="1"/>
  <c r="Z7" i="7"/>
  <c r="G79" i="5" s="1"/>
  <c r="Z6" i="7"/>
  <c r="G60" i="5" s="1"/>
  <c r="Z5" i="7"/>
  <c r="G75" i="5" s="1"/>
  <c r="Z4" i="7"/>
  <c r="G61" i="5" s="1"/>
  <c r="Z3" i="7"/>
  <c r="G50" i="5" s="1"/>
  <c r="Z2" i="7"/>
  <c r="G56" i="5" s="1"/>
  <c r="V13" i="7"/>
  <c r="F78" i="5" s="1"/>
  <c r="R13" i="7"/>
  <c r="E78" i="5" s="1"/>
  <c r="I78" i="5"/>
  <c r="N13" i="7"/>
  <c r="D78" i="5" s="1"/>
  <c r="J13" i="7"/>
  <c r="C78" i="5" s="1"/>
  <c r="E13" i="7"/>
  <c r="I56" i="5"/>
  <c r="I77" i="5"/>
  <c r="I76" i="5"/>
  <c r="I75" i="5"/>
  <c r="V35" i="7"/>
  <c r="F77" i="5" s="1"/>
  <c r="E17" i="6" s="1"/>
  <c r="V21" i="7"/>
  <c r="F76" i="5" s="1"/>
  <c r="E18" i="6" s="1"/>
  <c r="V5" i="7"/>
  <c r="F75" i="5" s="1"/>
  <c r="E19" i="6" s="1"/>
  <c r="R35" i="7"/>
  <c r="E77" i="5" s="1"/>
  <c r="D17" i="6" s="1"/>
  <c r="R21" i="7"/>
  <c r="E76" i="5" s="1"/>
  <c r="D18" i="6" s="1"/>
  <c r="R5" i="7"/>
  <c r="E75" i="5" s="1"/>
  <c r="D19" i="6" s="1"/>
  <c r="N35" i="7"/>
  <c r="D77" i="5" s="1"/>
  <c r="C17" i="6" s="1"/>
  <c r="N21" i="7"/>
  <c r="D76" i="5" s="1"/>
  <c r="C18" i="6" s="1"/>
  <c r="N5" i="7"/>
  <c r="D75" i="5" s="1"/>
  <c r="C19" i="6" s="1"/>
  <c r="J35" i="7"/>
  <c r="C77" i="5" s="1"/>
  <c r="B17" i="6" s="1"/>
  <c r="J21" i="7"/>
  <c r="C76" i="5" s="1"/>
  <c r="B18" i="6" s="1"/>
  <c r="J5" i="7"/>
  <c r="E21" i="7"/>
  <c r="E5" i="7"/>
  <c r="E35" i="7"/>
  <c r="V2" i="7"/>
  <c r="F56" i="5" s="1"/>
  <c r="R2" i="7"/>
  <c r="E56" i="5" s="1"/>
  <c r="N2" i="7"/>
  <c r="D56" i="5" s="1"/>
  <c r="J2" i="7"/>
  <c r="C56" i="5" s="1"/>
  <c r="E2" i="7"/>
  <c r="G82" i="6" l="1"/>
  <c r="G75" i="6"/>
  <c r="G63" i="6"/>
  <c r="AA5" i="7"/>
  <c r="H75" i="5" s="1"/>
  <c r="AA13" i="7"/>
  <c r="H78" i="5" s="1"/>
  <c r="AA2" i="7"/>
  <c r="H56" i="5" s="1"/>
  <c r="K77" i="5"/>
  <c r="C75" i="5"/>
  <c r="B19" i="6" s="1"/>
  <c r="I25" i="5"/>
  <c r="E8" i="7"/>
  <c r="E20" i="7"/>
  <c r="E15" i="7"/>
  <c r="K41" i="5" s="1"/>
  <c r="E37" i="7"/>
  <c r="K50" i="5" s="1"/>
  <c r="E47" i="7"/>
  <c r="E38" i="7"/>
  <c r="E44" i="7"/>
  <c r="E29" i="7"/>
  <c r="E25" i="7"/>
  <c r="E26" i="7"/>
  <c r="E34" i="7"/>
  <c r="E36" i="7"/>
  <c r="K78" i="5" s="1"/>
  <c r="E22" i="7"/>
  <c r="E52" i="7"/>
  <c r="E3" i="7"/>
  <c r="E10" i="7"/>
  <c r="E51" i="7"/>
  <c r="E40" i="7"/>
  <c r="E54" i="7"/>
  <c r="K83" i="5" s="1"/>
  <c r="E49" i="7"/>
  <c r="E23" i="7"/>
  <c r="E48" i="7"/>
  <c r="K47" i="5" s="1"/>
  <c r="E43" i="7"/>
  <c r="E24" i="7"/>
  <c r="E4" i="7"/>
  <c r="E18" i="7"/>
  <c r="E6" i="7"/>
  <c r="E33" i="7"/>
  <c r="K25" i="5" s="1"/>
  <c r="E32" i="7"/>
  <c r="E41" i="7"/>
  <c r="E46" i="7"/>
  <c r="E31" i="7"/>
  <c r="E42" i="7"/>
  <c r="K21" i="5" s="1"/>
  <c r="E19" i="7"/>
  <c r="E28" i="7"/>
  <c r="K80" i="5" s="1"/>
  <c r="E17" i="7"/>
  <c r="K56" i="5" s="1"/>
  <c r="E11" i="7"/>
  <c r="E14" i="7"/>
  <c r="E53" i="7"/>
  <c r="K59" i="5" s="1"/>
  <c r="E9" i="7"/>
  <c r="E12" i="7"/>
  <c r="E39" i="7"/>
  <c r="K44" i="5" s="1"/>
  <c r="E7" i="7"/>
  <c r="E50" i="7"/>
  <c r="K43" i="5" s="1"/>
  <c r="K61" i="5" l="1"/>
  <c r="K51" i="5"/>
  <c r="K76" i="5"/>
  <c r="K74" i="5"/>
  <c r="K29" i="5"/>
  <c r="K52" i="5"/>
  <c r="K60" i="5"/>
  <c r="K35" i="5"/>
  <c r="K68" i="5"/>
  <c r="K72" i="5"/>
  <c r="K48" i="5"/>
  <c r="K42" i="5"/>
  <c r="K40" i="5"/>
  <c r="K67" i="5"/>
  <c r="K70" i="5"/>
  <c r="K79" i="5"/>
  <c r="K63" i="5"/>
  <c r="K73" i="5"/>
  <c r="K65" i="5"/>
  <c r="K58" i="5"/>
  <c r="K62" i="5"/>
  <c r="K57" i="5"/>
  <c r="K39" i="5"/>
  <c r="K71" i="5"/>
  <c r="K64" i="5"/>
  <c r="K75" i="5"/>
  <c r="K69" i="5"/>
  <c r="K81" i="5"/>
  <c r="K33" i="5"/>
  <c r="K66" i="5"/>
  <c r="K49" i="5"/>
  <c r="V8" i="7"/>
  <c r="F66" i="5" s="1"/>
  <c r="V20" i="7"/>
  <c r="V15" i="7"/>
  <c r="V37" i="7"/>
  <c r="F52" i="5" s="1"/>
  <c r="V47" i="7"/>
  <c r="V38" i="7"/>
  <c r="F58" i="5" s="1"/>
  <c r="V44" i="7"/>
  <c r="F39" i="5" s="1"/>
  <c r="V29" i="7"/>
  <c r="V25" i="7"/>
  <c r="F33" i="5" s="1"/>
  <c r="E11" i="6" s="1"/>
  <c r="V26" i="7"/>
  <c r="V34" i="7"/>
  <c r="F65" i="5" s="1"/>
  <c r="V36" i="7"/>
  <c r="F74" i="5" s="1"/>
  <c r="V22" i="7"/>
  <c r="F59" i="5" s="1"/>
  <c r="V52" i="7"/>
  <c r="F42" i="5" s="1"/>
  <c r="V3" i="7"/>
  <c r="F50" i="5" s="1"/>
  <c r="E10" i="6" s="1"/>
  <c r="V10" i="7"/>
  <c r="F47" i="5" s="1"/>
  <c r="E4" i="6" s="1"/>
  <c r="V51" i="7"/>
  <c r="F62" i="5" s="1"/>
  <c r="V40" i="7"/>
  <c r="F34" i="5" s="1"/>
  <c r="E74" i="6" s="1"/>
  <c r="V54" i="7"/>
  <c r="V49" i="7"/>
  <c r="V23" i="7"/>
  <c r="F69" i="5" s="1"/>
  <c r="V48" i="7"/>
  <c r="F49" i="5" s="1"/>
  <c r="V43" i="7"/>
  <c r="F29" i="5" s="1"/>
  <c r="E36" i="6" s="1"/>
  <c r="V24" i="7"/>
  <c r="F41" i="5" s="1"/>
  <c r="E60" i="6" s="1"/>
  <c r="V4" i="7"/>
  <c r="F61" i="5" s="1"/>
  <c r="V18" i="7"/>
  <c r="F81" i="5" s="1"/>
  <c r="E62" i="6" s="1"/>
  <c r="V6" i="7"/>
  <c r="F60" i="5" s="1"/>
  <c r="V33" i="7"/>
  <c r="F25" i="5" s="1"/>
  <c r="E13" i="6" s="1"/>
  <c r="V32" i="7"/>
  <c r="F51" i="5" s="1"/>
  <c r="E5" i="6" s="1"/>
  <c r="V41" i="7"/>
  <c r="F68" i="5" s="1"/>
  <c r="E6" i="6" s="1"/>
  <c r="V46" i="7"/>
  <c r="F71" i="5" s="1"/>
  <c r="V31" i="7"/>
  <c r="F73" i="5" s="1"/>
  <c r="V42" i="7"/>
  <c r="F21" i="5" s="1"/>
  <c r="E12" i="6" s="1"/>
  <c r="V19" i="7"/>
  <c r="F72" i="5" s="1"/>
  <c r="E61" i="6" s="1"/>
  <c r="V28" i="7"/>
  <c r="F80" i="5" s="1"/>
  <c r="E37" i="6" s="1"/>
  <c r="V17" i="7"/>
  <c r="F57" i="5" s="1"/>
  <c r="V11" i="7"/>
  <c r="F48" i="5" s="1"/>
  <c r="V14" i="7"/>
  <c r="V53" i="7"/>
  <c r="F64" i="5" s="1"/>
  <c r="E88" i="6" s="1"/>
  <c r="V9" i="7"/>
  <c r="V12" i="7"/>
  <c r="F70" i="5" s="1"/>
  <c r="V39" i="7"/>
  <c r="F44" i="5" s="1"/>
  <c r="V7" i="7"/>
  <c r="F79" i="5" s="1"/>
  <c r="E73" i="6" s="1"/>
  <c r="V50" i="7"/>
  <c r="F43" i="5" s="1"/>
  <c r="E76" i="6" s="1"/>
  <c r="R8" i="7"/>
  <c r="E66" i="5" s="1"/>
  <c r="R20" i="7"/>
  <c r="R15" i="7"/>
  <c r="E40" i="5" s="1"/>
  <c r="R37" i="7"/>
  <c r="E52" i="5" s="1"/>
  <c r="R47" i="7"/>
  <c r="R38" i="7"/>
  <c r="R44" i="7"/>
  <c r="E39" i="5" s="1"/>
  <c r="R29" i="7"/>
  <c r="R25" i="7"/>
  <c r="R26" i="7"/>
  <c r="R34" i="7"/>
  <c r="E65" i="5" s="1"/>
  <c r="R36" i="7"/>
  <c r="E74" i="5" s="1"/>
  <c r="D38" i="6" s="1"/>
  <c r="R22" i="7"/>
  <c r="E59" i="5" s="1"/>
  <c r="R52" i="7"/>
  <c r="E42" i="5" s="1"/>
  <c r="R3" i="7"/>
  <c r="R10" i="7"/>
  <c r="R51" i="7"/>
  <c r="E62" i="5" s="1"/>
  <c r="R40" i="7"/>
  <c r="R54" i="7"/>
  <c r="E63" i="5" s="1"/>
  <c r="D89" i="6" s="1"/>
  <c r="R49" i="7"/>
  <c r="R23" i="7"/>
  <c r="E69" i="5" s="1"/>
  <c r="R48" i="7"/>
  <c r="E49" i="5" s="1"/>
  <c r="R43" i="7"/>
  <c r="R24" i="7"/>
  <c r="E41" i="5" s="1"/>
  <c r="D60" i="6" s="1"/>
  <c r="R4" i="7"/>
  <c r="E61" i="5" s="1"/>
  <c r="R18" i="7"/>
  <c r="E81" i="5" s="1"/>
  <c r="D62" i="6" s="1"/>
  <c r="R6" i="7"/>
  <c r="E60" i="5" s="1"/>
  <c r="R33" i="7"/>
  <c r="E25" i="5" s="1"/>
  <c r="D13" i="6" s="1"/>
  <c r="R32" i="7"/>
  <c r="R41" i="7"/>
  <c r="R46" i="7"/>
  <c r="E71" i="5" s="1"/>
  <c r="R31" i="7"/>
  <c r="E73" i="5" s="1"/>
  <c r="R42" i="7"/>
  <c r="R19" i="7"/>
  <c r="R28" i="7"/>
  <c r="E80" i="5" s="1"/>
  <c r="R17" i="7"/>
  <c r="E57" i="5" s="1"/>
  <c r="R11" i="7"/>
  <c r="E48" i="5" s="1"/>
  <c r="R14" i="7"/>
  <c r="E67" i="5" s="1"/>
  <c r="D87" i="6" s="1"/>
  <c r="R53" i="7"/>
  <c r="E64" i="5" s="1"/>
  <c r="D88" i="6" s="1"/>
  <c r="R9" i="7"/>
  <c r="R12" i="7"/>
  <c r="E70" i="5" s="1"/>
  <c r="R39" i="7"/>
  <c r="E44" i="5" s="1"/>
  <c r="R7" i="7"/>
  <c r="E79" i="5" s="1"/>
  <c r="D73" i="6" s="1"/>
  <c r="R50" i="7"/>
  <c r="E43" i="5" s="1"/>
  <c r="D76" i="6" s="1"/>
  <c r="N8" i="7"/>
  <c r="D66" i="5" s="1"/>
  <c r="N20" i="7"/>
  <c r="N15" i="7"/>
  <c r="D40" i="5" s="1"/>
  <c r="N37" i="7"/>
  <c r="D52" i="5" s="1"/>
  <c r="N47" i="7"/>
  <c r="N38" i="7"/>
  <c r="D58" i="5" s="1"/>
  <c r="N44" i="7"/>
  <c r="D39" i="5" s="1"/>
  <c r="N29" i="7"/>
  <c r="N25" i="7"/>
  <c r="D33" i="5" s="1"/>
  <c r="C11" i="6" s="1"/>
  <c r="N26" i="7"/>
  <c r="N34" i="7"/>
  <c r="D65" i="5" s="1"/>
  <c r="N36" i="7"/>
  <c r="D74" i="5" s="1"/>
  <c r="C38" i="6" s="1"/>
  <c r="N22" i="7"/>
  <c r="D59" i="5" s="1"/>
  <c r="N52" i="7"/>
  <c r="N3" i="7"/>
  <c r="D50" i="5" s="1"/>
  <c r="C10" i="6" s="1"/>
  <c r="N10" i="7"/>
  <c r="N51" i="7"/>
  <c r="D62" i="5" s="1"/>
  <c r="N40" i="7"/>
  <c r="D34" i="5" s="1"/>
  <c r="C74" i="6" s="1"/>
  <c r="N54" i="7"/>
  <c r="D63" i="5" s="1"/>
  <c r="C89" i="6" s="1"/>
  <c r="N49" i="7"/>
  <c r="N23" i="7"/>
  <c r="N48" i="7"/>
  <c r="D49" i="5" s="1"/>
  <c r="N43" i="7"/>
  <c r="N24" i="7"/>
  <c r="D41" i="5" s="1"/>
  <c r="C60" i="6" s="1"/>
  <c r="N4" i="7"/>
  <c r="D61" i="5" s="1"/>
  <c r="N18" i="7"/>
  <c r="D81" i="5" s="1"/>
  <c r="C62" i="6" s="1"/>
  <c r="N6" i="7"/>
  <c r="D60" i="5" s="1"/>
  <c r="N33" i="7"/>
  <c r="D25" i="5" s="1"/>
  <c r="C13" i="6" s="1"/>
  <c r="N32" i="7"/>
  <c r="D51" i="5" s="1"/>
  <c r="C5" i="6" s="1"/>
  <c r="N41" i="7"/>
  <c r="D68" i="5" s="1"/>
  <c r="C6" i="6" s="1"/>
  <c r="N46" i="7"/>
  <c r="D71" i="5" s="1"/>
  <c r="N31" i="7"/>
  <c r="D73" i="5" s="1"/>
  <c r="N42" i="7"/>
  <c r="D21" i="5" s="1"/>
  <c r="C12" i="6" s="1"/>
  <c r="N19" i="7"/>
  <c r="D72" i="5" s="1"/>
  <c r="C61" i="6" s="1"/>
  <c r="N28" i="7"/>
  <c r="D80" i="5" s="1"/>
  <c r="N17" i="7"/>
  <c r="D57" i="5" s="1"/>
  <c r="N11" i="7"/>
  <c r="D48" i="5" s="1"/>
  <c r="N14" i="7"/>
  <c r="D67" i="5" s="1"/>
  <c r="C87" i="6" s="1"/>
  <c r="N53" i="7"/>
  <c r="D64" i="5" s="1"/>
  <c r="C88" i="6" s="1"/>
  <c r="N9" i="7"/>
  <c r="N12" i="7"/>
  <c r="D70" i="5" s="1"/>
  <c r="N39" i="7"/>
  <c r="D44" i="5" s="1"/>
  <c r="N7" i="7"/>
  <c r="N50" i="7"/>
  <c r="D43" i="5" s="1"/>
  <c r="C76" i="6" s="1"/>
  <c r="J19" i="7"/>
  <c r="J28" i="7"/>
  <c r="J17" i="7"/>
  <c r="J11" i="7"/>
  <c r="J14" i="7"/>
  <c r="J53" i="7"/>
  <c r="J9" i="7"/>
  <c r="J12" i="7"/>
  <c r="J39" i="7"/>
  <c r="J7" i="7"/>
  <c r="J50" i="7"/>
  <c r="J8" i="7"/>
  <c r="J20" i="7"/>
  <c r="J15" i="7"/>
  <c r="J37" i="7"/>
  <c r="J47" i="7"/>
  <c r="J38" i="7"/>
  <c r="J44" i="7"/>
  <c r="J29" i="7"/>
  <c r="J25" i="7"/>
  <c r="C33" i="5" s="1"/>
  <c r="B11" i="6" s="1"/>
  <c r="J26" i="7"/>
  <c r="J34" i="7"/>
  <c r="J36" i="7"/>
  <c r="J22" i="7"/>
  <c r="J52" i="7"/>
  <c r="J3" i="7"/>
  <c r="J10" i="7"/>
  <c r="C47" i="5" s="1"/>
  <c r="B4" i="6" s="1"/>
  <c r="J51" i="7"/>
  <c r="J40" i="7"/>
  <c r="J54" i="7"/>
  <c r="J49" i="7"/>
  <c r="J23" i="7"/>
  <c r="J48" i="7"/>
  <c r="J43" i="7"/>
  <c r="C29" i="5" s="1"/>
  <c r="B36" i="6" s="1"/>
  <c r="J24" i="7"/>
  <c r="J4" i="7"/>
  <c r="J18" i="7"/>
  <c r="J6" i="7"/>
  <c r="J33" i="7"/>
  <c r="J32" i="7"/>
  <c r="C51" i="5" s="1"/>
  <c r="B5" i="6" s="1"/>
  <c r="J41" i="7"/>
  <c r="C68" i="5" s="1"/>
  <c r="B6" i="6" s="1"/>
  <c r="J46" i="7"/>
  <c r="J31" i="7"/>
  <c r="F67" i="5"/>
  <c r="E87" i="6" s="1"/>
  <c r="F40" i="5"/>
  <c r="J42" i="7"/>
  <c r="C21" i="5" s="1"/>
  <c r="AA20" i="7" l="1"/>
  <c r="AA54" i="7"/>
  <c r="AA53" i="7"/>
  <c r="E72" i="6"/>
  <c r="F63" i="5"/>
  <c r="E89" i="6" s="1"/>
  <c r="AA52" i="7"/>
  <c r="AA32" i="7"/>
  <c r="AA51" i="7"/>
  <c r="C59" i="6"/>
  <c r="D29" i="5"/>
  <c r="E59" i="6"/>
  <c r="AA46" i="7"/>
  <c r="AA28" i="7"/>
  <c r="AA17" i="7"/>
  <c r="AA45" i="7"/>
  <c r="AA48" i="7"/>
  <c r="AA27" i="7"/>
  <c r="AA19" i="7"/>
  <c r="C74" i="5"/>
  <c r="B38" i="6" s="1"/>
  <c r="AA33" i="7"/>
  <c r="C60" i="5"/>
  <c r="AA6" i="7"/>
  <c r="H60" i="5" s="1"/>
  <c r="C69" i="5"/>
  <c r="AA22" i="7"/>
  <c r="C40" i="5"/>
  <c r="AA15" i="7"/>
  <c r="H40" i="5" s="1"/>
  <c r="AA9" i="7"/>
  <c r="C72" i="5"/>
  <c r="B61" i="6" s="1"/>
  <c r="AA18" i="7"/>
  <c r="C71" i="5"/>
  <c r="B49" i="6" s="1"/>
  <c r="AA42" i="7"/>
  <c r="C61" i="5"/>
  <c r="AA4" i="7"/>
  <c r="H61" i="5" s="1"/>
  <c r="C63" i="5"/>
  <c r="B89" i="6" s="1"/>
  <c r="AA50" i="7"/>
  <c r="C59" i="5"/>
  <c r="AA21" i="7"/>
  <c r="C39" i="5"/>
  <c r="AA41" i="7"/>
  <c r="AA8" i="7"/>
  <c r="H66" i="5" s="1"/>
  <c r="AA49" i="7"/>
  <c r="C41" i="5"/>
  <c r="B60" i="6" s="1"/>
  <c r="AA23" i="7"/>
  <c r="C34" i="5"/>
  <c r="B74" i="6" s="1"/>
  <c r="AA37" i="7"/>
  <c r="C58" i="5"/>
  <c r="AA35" i="7"/>
  <c r="C67" i="5"/>
  <c r="B87" i="6" s="1"/>
  <c r="AA14" i="7"/>
  <c r="H67" i="5" s="1"/>
  <c r="AA47" i="7"/>
  <c r="C65" i="5"/>
  <c r="AA31" i="7"/>
  <c r="C48" i="5"/>
  <c r="AA11" i="7"/>
  <c r="H48" i="5" s="1"/>
  <c r="C25" i="5"/>
  <c r="B13" i="6" s="1"/>
  <c r="AA30" i="7"/>
  <c r="H35" i="5" s="1"/>
  <c r="C49" i="5"/>
  <c r="AA44" i="7"/>
  <c r="AA25" i="7"/>
  <c r="AA34" i="7"/>
  <c r="AA36" i="7"/>
  <c r="AA16" i="7"/>
  <c r="C79" i="5"/>
  <c r="B73" i="6" s="1"/>
  <c r="AA7" i="7"/>
  <c r="H79" i="5" s="1"/>
  <c r="AA40" i="7"/>
  <c r="AA43" i="7"/>
  <c r="AA12" i="7"/>
  <c r="H70" i="5" s="1"/>
  <c r="AA26" i="7"/>
  <c r="E68" i="5"/>
  <c r="D6" i="6" s="1"/>
  <c r="AA38" i="7"/>
  <c r="E50" i="5"/>
  <c r="D10" i="6" s="1"/>
  <c r="AA3" i="7"/>
  <c r="H50" i="5" s="1"/>
  <c r="E47" i="5"/>
  <c r="D4" i="6" s="1"/>
  <c r="AA10" i="7"/>
  <c r="H47" i="5" s="1"/>
  <c r="E21" i="5"/>
  <c r="D12" i="6" s="1"/>
  <c r="AA39" i="7"/>
  <c r="E51" i="5"/>
  <c r="D5" i="6" s="1"/>
  <c r="AA29" i="7"/>
  <c r="E33" i="5"/>
  <c r="D11" i="6" s="1"/>
  <c r="AA24" i="7"/>
  <c r="E29" i="5"/>
  <c r="D36" i="6" s="1"/>
  <c r="G36" i="6" s="1"/>
  <c r="C42" i="5"/>
  <c r="C64" i="5"/>
  <c r="B88" i="6" s="1"/>
  <c r="F19" i="6"/>
  <c r="G19" i="6" s="1"/>
  <c r="C62" i="5"/>
  <c r="F23" i="6"/>
  <c r="C66" i="5"/>
  <c r="D42" i="5"/>
  <c r="F35" i="6"/>
  <c r="E34" i="5"/>
  <c r="D74" i="6" s="1"/>
  <c r="D72" i="6" s="1"/>
  <c r="C57" i="5"/>
  <c r="C80" i="5"/>
  <c r="D79" i="5"/>
  <c r="C73" i="6" s="1"/>
  <c r="C72" i="6" s="1"/>
  <c r="C44" i="5"/>
  <c r="C70" i="5"/>
  <c r="F73" i="6"/>
  <c r="F72" i="6" s="1"/>
  <c r="E58" i="5"/>
  <c r="F68" i="6"/>
  <c r="E72" i="5"/>
  <c r="D61" i="6" s="1"/>
  <c r="D59" i="6" s="1"/>
  <c r="F4" i="6"/>
  <c r="D69" i="5"/>
  <c r="D47" i="5"/>
  <c r="C4" i="6" s="1"/>
  <c r="F80" i="6"/>
  <c r="C43" i="5"/>
  <c r="B76" i="6" s="1"/>
  <c r="C81" i="5"/>
  <c r="B62" i="6" s="1"/>
  <c r="C50" i="5"/>
  <c r="B10" i="6" s="1"/>
  <c r="C52" i="5"/>
  <c r="C73" i="5"/>
  <c r="I79" i="5"/>
  <c r="I44" i="5"/>
  <c r="H33" i="5" l="1"/>
  <c r="H59" i="5"/>
  <c r="H63" i="5"/>
  <c r="H77" i="5"/>
  <c r="H81" i="5"/>
  <c r="H69" i="5"/>
  <c r="H72" i="5"/>
  <c r="H65" i="5"/>
  <c r="H57" i="5"/>
  <c r="H83" i="5"/>
  <c r="H41" i="5"/>
  <c r="H76" i="5"/>
  <c r="B72" i="6"/>
  <c r="H49" i="5"/>
  <c r="H64" i="5"/>
  <c r="H43" i="5"/>
  <c r="H51" i="5"/>
  <c r="H29" i="5"/>
  <c r="H52" i="5"/>
  <c r="H21" i="5"/>
  <c r="H68" i="5"/>
  <c r="H42" i="5"/>
  <c r="H44" i="5"/>
  <c r="H58" i="5"/>
  <c r="H71" i="5"/>
  <c r="H73" i="5"/>
  <c r="B59" i="6"/>
  <c r="H34" i="5"/>
  <c r="H39" i="5"/>
  <c r="H80" i="5"/>
  <c r="H82" i="5"/>
  <c r="H25" i="5"/>
  <c r="H62" i="5"/>
  <c r="H74" i="5"/>
  <c r="G4" i="6"/>
  <c r="G73" i="6"/>
  <c r="B9" i="6"/>
  <c r="C15" i="5" s="1"/>
  <c r="F31" i="6"/>
  <c r="F87" i="6"/>
  <c r="F29" i="6"/>
  <c r="F25" i="6"/>
  <c r="F54" i="6"/>
  <c r="F30" i="6"/>
  <c r="F37" i="6"/>
  <c r="G37" i="6" s="1"/>
  <c r="F56" i="6"/>
  <c r="F6" i="6"/>
  <c r="G6" i="6" s="1"/>
  <c r="F60" i="6"/>
  <c r="F18" i="6"/>
  <c r="G18" i="6" s="1"/>
  <c r="F12" i="6"/>
  <c r="G12" i="6" s="1"/>
  <c r="F50" i="6"/>
  <c r="F5" i="6"/>
  <c r="G5" i="6" s="1"/>
  <c r="F13" i="6"/>
  <c r="G13" i="6" s="1"/>
  <c r="F24" i="6"/>
  <c r="F55" i="6"/>
  <c r="F69" i="6"/>
  <c r="F83" i="6"/>
  <c r="F81" i="6"/>
  <c r="F17" i="6"/>
  <c r="F38" i="6"/>
  <c r="G38" i="6" s="1"/>
  <c r="F10" i="6"/>
  <c r="G10" i="6" s="1"/>
  <c r="F67" i="6"/>
  <c r="F48" i="6"/>
  <c r="F49" i="6"/>
  <c r="F11" i="6"/>
  <c r="G11" i="6" s="1"/>
  <c r="I47" i="5"/>
  <c r="I48" i="5"/>
  <c r="I52" i="5"/>
  <c r="I51" i="5"/>
  <c r="I50" i="5"/>
  <c r="I49" i="5"/>
  <c r="I59" i="5"/>
  <c r="I57" i="5"/>
  <c r="I58" i="5"/>
  <c r="I64" i="5"/>
  <c r="I62" i="5"/>
  <c r="I69" i="5"/>
  <c r="I63" i="5"/>
  <c r="I65" i="5"/>
  <c r="I80" i="5"/>
  <c r="I61" i="5"/>
  <c r="I72" i="5"/>
  <c r="I71" i="5"/>
  <c r="I68" i="5"/>
  <c r="I74" i="5"/>
  <c r="I67" i="5"/>
  <c r="I66" i="5"/>
  <c r="I73" i="5"/>
  <c r="I70" i="5"/>
  <c r="I81" i="5"/>
  <c r="I60" i="5"/>
  <c r="I43" i="5"/>
  <c r="I39" i="5"/>
  <c r="I41" i="5"/>
  <c r="I42" i="5"/>
  <c r="I40" i="5"/>
  <c r="I33" i="5"/>
  <c r="I34" i="5"/>
  <c r="I29" i="5"/>
  <c r="I21" i="5"/>
  <c r="E30" i="6"/>
  <c r="E31" i="6"/>
  <c r="D30" i="6"/>
  <c r="D31" i="6"/>
  <c r="C30" i="6"/>
  <c r="C31" i="6"/>
  <c r="E43" i="6"/>
  <c r="E44" i="6"/>
  <c r="D43" i="6"/>
  <c r="D44" i="6"/>
  <c r="C43" i="6"/>
  <c r="C44" i="6"/>
  <c r="E49" i="6"/>
  <c r="E50" i="6"/>
  <c r="D49" i="6"/>
  <c r="D50" i="6"/>
  <c r="C49" i="6"/>
  <c r="C50" i="6"/>
  <c r="E55" i="6"/>
  <c r="E56" i="6"/>
  <c r="D55" i="6"/>
  <c r="D56" i="6"/>
  <c r="C55" i="6"/>
  <c r="C56" i="6"/>
  <c r="E81" i="6"/>
  <c r="E83" i="6"/>
  <c r="D81" i="6"/>
  <c r="D83" i="6"/>
  <c r="C81" i="6"/>
  <c r="C83" i="6"/>
  <c r="E80" i="6"/>
  <c r="E54" i="6"/>
  <c r="E48" i="6"/>
  <c r="E42" i="6"/>
  <c r="E35" i="6"/>
  <c r="E34" i="6" s="1"/>
  <c r="E29" i="6"/>
  <c r="D80" i="6"/>
  <c r="D54" i="6"/>
  <c r="D48" i="6"/>
  <c r="D42" i="6"/>
  <c r="D35" i="6"/>
  <c r="D29" i="6"/>
  <c r="C80" i="6"/>
  <c r="C54" i="6"/>
  <c r="C48" i="6"/>
  <c r="C42" i="6"/>
  <c r="C35" i="6"/>
  <c r="C29" i="6"/>
  <c r="B43" i="6"/>
  <c r="G43" i="6" s="1"/>
  <c r="B44" i="6"/>
  <c r="G44" i="6" s="1"/>
  <c r="B50" i="6"/>
  <c r="B55" i="6"/>
  <c r="B56" i="6"/>
  <c r="B81" i="6"/>
  <c r="B83" i="6"/>
  <c r="B80" i="6"/>
  <c r="B54" i="6"/>
  <c r="B48" i="6"/>
  <c r="B42" i="6"/>
  <c r="G42" i="6" s="1"/>
  <c r="B35" i="6"/>
  <c r="B30" i="6"/>
  <c r="B31" i="6"/>
  <c r="B29" i="6"/>
  <c r="F59" i="6" l="1"/>
  <c r="G59" i="6" s="1"/>
  <c r="F66" i="6"/>
  <c r="G5" i="5" s="1"/>
  <c r="F79" i="6"/>
  <c r="G13" i="5" s="1"/>
  <c r="F22" i="6"/>
  <c r="G8" i="5" s="1"/>
  <c r="F16" i="6"/>
  <c r="G16" i="5" s="1"/>
  <c r="G17" i="6"/>
  <c r="F86" i="6"/>
  <c r="G10" i="5" s="1"/>
  <c r="G49" i="6"/>
  <c r="F47" i="6"/>
  <c r="G11" i="5" s="1"/>
  <c r="F28" i="6"/>
  <c r="G7" i="5" s="1"/>
  <c r="F34" i="6"/>
  <c r="G17" i="5" s="1"/>
  <c r="F9" i="6"/>
  <c r="G15" i="5" s="1"/>
  <c r="F53" i="6"/>
  <c r="G6" i="5" s="1"/>
  <c r="F3" i="6"/>
  <c r="G9" i="5" s="1"/>
  <c r="G89" i="6"/>
  <c r="G29" i="6"/>
  <c r="G54" i="6"/>
  <c r="G83" i="6"/>
  <c r="G50" i="6"/>
  <c r="G31" i="6"/>
  <c r="G56" i="6"/>
  <c r="G60" i="6"/>
  <c r="G81" i="6"/>
  <c r="G30" i="6"/>
  <c r="G80" i="6"/>
  <c r="G62" i="6"/>
  <c r="G35" i="6"/>
  <c r="G87" i="6"/>
  <c r="G61" i="6"/>
  <c r="G48" i="6"/>
  <c r="G88" i="6"/>
  <c r="G55" i="6"/>
  <c r="C41" i="6"/>
  <c r="C28" i="6"/>
  <c r="D7" i="5" s="1"/>
  <c r="C79" i="6"/>
  <c r="D13" i="5" s="1"/>
  <c r="C47" i="6"/>
  <c r="D11" i="5" s="1"/>
  <c r="D28" i="6"/>
  <c r="E7" i="5" s="1"/>
  <c r="C53" i="6"/>
  <c r="D6" i="5" s="1"/>
  <c r="E28" i="6"/>
  <c r="F7" i="5" s="1"/>
  <c r="E47" i="6"/>
  <c r="F11" i="5" s="1"/>
  <c r="F17" i="5"/>
  <c r="B34" i="6"/>
  <c r="C17" i="5" s="1"/>
  <c r="B86" i="6"/>
  <c r="C10" i="5" s="1"/>
  <c r="B28" i="6"/>
  <c r="C7" i="5" s="1"/>
  <c r="B53" i="6"/>
  <c r="C6" i="5" s="1"/>
  <c r="C12" i="5"/>
  <c r="D79" i="6"/>
  <c r="E13" i="5" s="1"/>
  <c r="D53" i="6"/>
  <c r="E6" i="5" s="1"/>
  <c r="D47" i="6"/>
  <c r="E11" i="5" s="1"/>
  <c r="D41" i="6"/>
  <c r="D34" i="6"/>
  <c r="E17" i="5" s="1"/>
  <c r="B79" i="6"/>
  <c r="C13" i="5" s="1"/>
  <c r="B41" i="6"/>
  <c r="G41" i="6" s="1"/>
  <c r="F12" i="5"/>
  <c r="D86" i="6"/>
  <c r="E10" i="5" s="1"/>
  <c r="E86" i="6"/>
  <c r="F10" i="5" s="1"/>
  <c r="E53" i="6"/>
  <c r="F6" i="5" s="1"/>
  <c r="E41" i="6"/>
  <c r="B47" i="6"/>
  <c r="C11" i="5" s="1"/>
  <c r="C34" i="6"/>
  <c r="D17" i="5" s="1"/>
  <c r="C86" i="6"/>
  <c r="D10" i="5" s="1"/>
  <c r="E12" i="5"/>
  <c r="D12" i="5"/>
  <c r="E79" i="6"/>
  <c r="F13" i="5" s="1"/>
  <c r="E23" i="6"/>
  <c r="E24" i="6"/>
  <c r="E25" i="6"/>
  <c r="E67" i="6"/>
  <c r="E68" i="6"/>
  <c r="E69" i="6"/>
  <c r="D23" i="6"/>
  <c r="D24" i="6"/>
  <c r="D25" i="6"/>
  <c r="D67" i="6"/>
  <c r="D68" i="6"/>
  <c r="D69" i="6"/>
  <c r="B23" i="6"/>
  <c r="B24" i="6"/>
  <c r="B25" i="6"/>
  <c r="B67" i="6"/>
  <c r="B68" i="6"/>
  <c r="B69" i="6"/>
  <c r="C23" i="6"/>
  <c r="C24" i="6"/>
  <c r="C25" i="6"/>
  <c r="C67" i="6"/>
  <c r="C68" i="6"/>
  <c r="C69" i="6"/>
  <c r="G12" i="5" l="1"/>
  <c r="H12" i="5" s="1"/>
  <c r="H7" i="5"/>
  <c r="H10" i="5"/>
  <c r="H17" i="5"/>
  <c r="H11" i="5"/>
  <c r="H13" i="5"/>
  <c r="H6" i="5"/>
  <c r="G68" i="6"/>
  <c r="G69" i="6"/>
  <c r="G28" i="6"/>
  <c r="G86" i="6"/>
  <c r="G34" i="6"/>
  <c r="G25" i="6"/>
  <c r="G47" i="6"/>
  <c r="G24" i="6"/>
  <c r="G67" i="6"/>
  <c r="G76" i="6"/>
  <c r="G79" i="6"/>
  <c r="G74" i="6"/>
  <c r="G23" i="6"/>
  <c r="G53" i="6"/>
  <c r="E3" i="6"/>
  <c r="F9" i="5" s="1"/>
  <c r="E9" i="6"/>
  <c r="F15" i="5" s="1"/>
  <c r="D9" i="6"/>
  <c r="E15" i="5" s="1"/>
  <c r="C9" i="6"/>
  <c r="D15" i="5" s="1"/>
  <c r="D16" i="6"/>
  <c r="E16" i="5" s="1"/>
  <c r="E22" i="6"/>
  <c r="F8" i="5" s="1"/>
  <c r="B66" i="6"/>
  <c r="C5" i="5" s="1"/>
  <c r="C66" i="6"/>
  <c r="D5" i="5" s="1"/>
  <c r="D66" i="6"/>
  <c r="E5" i="5" s="1"/>
  <c r="C3" i="6"/>
  <c r="D9" i="5" s="1"/>
  <c r="B22" i="6"/>
  <c r="C8" i="5" s="1"/>
  <c r="D22" i="6"/>
  <c r="E8" i="5" s="1"/>
  <c r="E66" i="6"/>
  <c r="F5" i="5" s="1"/>
  <c r="E16" i="6"/>
  <c r="F16" i="5" s="1"/>
  <c r="D3" i="6"/>
  <c r="E9" i="5" s="1"/>
  <c r="B3" i="6"/>
  <c r="C9" i="5" s="1"/>
  <c r="B16" i="6"/>
  <c r="C16" i="5" s="1"/>
  <c r="C16" i="6"/>
  <c r="D16" i="5" s="1"/>
  <c r="C22" i="6"/>
  <c r="D8" i="5" s="1"/>
  <c r="G72" i="6" l="1"/>
  <c r="H8" i="5"/>
  <c r="H16" i="5"/>
  <c r="H9" i="5"/>
  <c r="H5" i="5"/>
  <c r="H15" i="5"/>
  <c r="G3" i="6"/>
  <c r="G66" i="6"/>
  <c r="G16" i="6"/>
  <c r="G22" i="6"/>
  <c r="G9" i="6"/>
  <c r="C14" i="5"/>
  <c r="E14" i="5"/>
  <c r="F14" i="5"/>
  <c r="G14" i="5"/>
  <c r="D14" i="5"/>
  <c r="H14" i="5" l="1"/>
</calcChain>
</file>

<file path=xl/sharedStrings.xml><?xml version="1.0" encoding="utf-8"?>
<sst xmlns="http://schemas.openxmlformats.org/spreadsheetml/2006/main" count="655" uniqueCount="174">
  <si>
    <t>Verein</t>
  </si>
  <si>
    <t>Treffer 91 Enniger</t>
  </si>
  <si>
    <t>St. Margarethen Wadersloh e.V.</t>
  </si>
  <si>
    <t>Mannschaft</t>
  </si>
  <si>
    <t>Gesamt</t>
  </si>
  <si>
    <t>SG Neubeckum I</t>
  </si>
  <si>
    <t>Liesborn e.V. 5402 I</t>
  </si>
  <si>
    <t>Sportschützen Beckum I</t>
  </si>
  <si>
    <t>Sportschützen Beckum II</t>
  </si>
  <si>
    <t>Sportschützen Beckum III</t>
  </si>
  <si>
    <t>SGi Sandkuhle I</t>
  </si>
  <si>
    <t>Runde 1</t>
  </si>
  <si>
    <t>Runde 2</t>
  </si>
  <si>
    <t>Runde 3</t>
  </si>
  <si>
    <t>Runde 4</t>
  </si>
  <si>
    <t>Schulze-Bonsel, Klaus</t>
  </si>
  <si>
    <t>Roters, Harald</t>
  </si>
  <si>
    <t>Rennkamp, Anton</t>
  </si>
  <si>
    <t>Ventur, Hans Dieter</t>
  </si>
  <si>
    <t>Vienenkötter, Christian</t>
  </si>
  <si>
    <t>Hastenteufel, Ulla</t>
  </si>
  <si>
    <t>Dallek, Monika</t>
  </si>
  <si>
    <t>Duwentäster, Ludger</t>
  </si>
  <si>
    <t>Dallek, Martin</t>
  </si>
  <si>
    <t>Glinka, Hubert</t>
  </si>
  <si>
    <t>Brinkmann, Heinz</t>
  </si>
  <si>
    <t>Winkelnkemper, Dieter</t>
  </si>
  <si>
    <t>Hebert, Christian</t>
  </si>
  <si>
    <t>Hebert, Andre</t>
  </si>
  <si>
    <t>Scheiperpeter, Lars</t>
  </si>
  <si>
    <t>SGi Sandkuhle</t>
  </si>
  <si>
    <t>Sander, Bernhard</t>
  </si>
  <si>
    <t>Gediehn, Manfred</t>
  </si>
  <si>
    <t>Sportschützen Beckum</t>
  </si>
  <si>
    <t>SG Neubeckum</t>
  </si>
  <si>
    <t>Teckentrup, Heinrich</t>
  </si>
  <si>
    <t>Liesborn e.V. 5402</t>
  </si>
  <si>
    <t>Berlinghoff, Berthold</t>
  </si>
  <si>
    <t>Neisemeier, Hubert</t>
  </si>
  <si>
    <t>Einzelwertung Herren I</t>
  </si>
  <si>
    <t>Einzelwertung Herren II</t>
  </si>
  <si>
    <t>Einzelwertung Damen I</t>
  </si>
  <si>
    <t>Einzelwertung Damen II</t>
  </si>
  <si>
    <t>Konietzko, Sven</t>
  </si>
  <si>
    <t>Pott, Ingrid</t>
  </si>
  <si>
    <t>St. Margarethen Wadersloh e.V. I</t>
  </si>
  <si>
    <t>Treffer 91 Enniger I</t>
  </si>
  <si>
    <t>Einzelwertung Jugend</t>
  </si>
  <si>
    <t>Plaßmann, Miriam</t>
  </si>
  <si>
    <t>Einzelwertung Junioren</t>
  </si>
  <si>
    <t>Daut, Karola</t>
  </si>
  <si>
    <t>Sportschützen Beckum IV</t>
  </si>
  <si>
    <t>Einzelwertung Schüler</t>
  </si>
  <si>
    <t>Dreisewerd, Jule</t>
  </si>
  <si>
    <t>Uthoff, Jürgen</t>
  </si>
  <si>
    <t>Bröcker, Elke</t>
  </si>
  <si>
    <t>Treffer 91 Enniger II</t>
  </si>
  <si>
    <t>Platz</t>
  </si>
  <si>
    <t>Beier, Tanja</t>
  </si>
  <si>
    <t>Kocker, Melanie</t>
  </si>
  <si>
    <t>Werka, Brigitte</t>
  </si>
  <si>
    <t>Schröer, Peter</t>
  </si>
  <si>
    <t>Hebert, Torsten</t>
  </si>
  <si>
    <t>Deplazes, Jenny</t>
  </si>
  <si>
    <t>Deplazes, Peter</t>
  </si>
  <si>
    <t>Bröcker, Mark</t>
  </si>
  <si>
    <t>Bücker, Raik</t>
  </si>
  <si>
    <t>Weber, Dirk</t>
  </si>
  <si>
    <t>SpS Sendenhorst</t>
  </si>
  <si>
    <t>Weber, Walter</t>
  </si>
  <si>
    <t>Köhler, Wolfgang</t>
  </si>
  <si>
    <t>Schäfer, Leon</t>
  </si>
  <si>
    <t>Hooge, Daniel</t>
  </si>
  <si>
    <t>Stöppel, Mika</t>
  </si>
  <si>
    <t>Nolte, Sebastian</t>
  </si>
  <si>
    <t>Schniederkötter, Michael</t>
  </si>
  <si>
    <t>SGi Sandkuhle II</t>
  </si>
  <si>
    <t>SGi Sandkuhle III</t>
  </si>
  <si>
    <t>SG Neubeckum II</t>
  </si>
  <si>
    <t>Schütze</t>
  </si>
  <si>
    <t>=SVERWEIS(Suchkriterium; Bereich mit dem Suchkriterium; Spaltennummer im Bereich mit dem Rückgabewert; ungefähre Übereinstimmung (WAHR) oder genaue Übereinstimmung (FALSCH)).</t>
  </si>
  <si>
    <t>Mannschaftswertung</t>
  </si>
  <si>
    <t>SpS Sendenhorst I</t>
  </si>
  <si>
    <t>Name</t>
  </si>
  <si>
    <t>Geburtsjahr</t>
  </si>
  <si>
    <t>Klasse</t>
  </si>
  <si>
    <t>Geschlecht</t>
  </si>
  <si>
    <t>m</t>
  </si>
  <si>
    <t>w</t>
  </si>
  <si>
    <t>(Leer)</t>
  </si>
  <si>
    <t>Herren I</t>
  </si>
  <si>
    <t>R1</t>
  </si>
  <si>
    <t>R2</t>
  </si>
  <si>
    <t>R3</t>
  </si>
  <si>
    <t>R4</t>
  </si>
  <si>
    <t>Endergebnis</t>
  </si>
  <si>
    <t>Herren II</t>
  </si>
  <si>
    <t>Damen II</t>
  </si>
  <si>
    <t>Damen I</t>
  </si>
  <si>
    <t>Jugend</t>
  </si>
  <si>
    <t>Schüler</t>
  </si>
  <si>
    <t>Junioren</t>
  </si>
  <si>
    <t>S1 - R1</t>
  </si>
  <si>
    <t>S2 - R1</t>
  </si>
  <si>
    <t>S3 - R1</t>
  </si>
  <si>
    <t>S2 - R2</t>
  </si>
  <si>
    <t>S1 - R2</t>
  </si>
  <si>
    <t>S3 - R3</t>
  </si>
  <si>
    <t>S1 - R3</t>
  </si>
  <si>
    <t>S2 - R3</t>
  </si>
  <si>
    <t>S1 - R4</t>
  </si>
  <si>
    <t>S2 - R4</t>
  </si>
  <si>
    <t>S3 - R4</t>
  </si>
  <si>
    <t>Christian Hebert</t>
  </si>
  <si>
    <t>Mathilde Fröchte</t>
  </si>
  <si>
    <t>Bernhard Schwarte</t>
  </si>
  <si>
    <t>Mika Stöppel</t>
  </si>
  <si>
    <t>Leon Schäfer</t>
  </si>
  <si>
    <t>Melanie Kocker</t>
  </si>
  <si>
    <t>André Hebert</t>
  </si>
  <si>
    <t>Jennifer Deplazes</t>
  </si>
  <si>
    <t>Mark Bröcker</t>
  </si>
  <si>
    <t>Elke Bröcker</t>
  </si>
  <si>
    <t>Tanja Beier</t>
  </si>
  <si>
    <t>Michael Schniederkötter</t>
  </si>
  <si>
    <t>Berthold Berlinghoff</t>
  </si>
  <si>
    <t>Heinz Brinkmann</t>
  </si>
  <si>
    <t>Raik Bücker</t>
  </si>
  <si>
    <t>Monika Dallek</t>
  </si>
  <si>
    <t>Martin Dallek</t>
  </si>
  <si>
    <t>Karola Daut</t>
  </si>
  <si>
    <t>Jule Dreisewerd</t>
  </si>
  <si>
    <t>Ludger Duwentäster</t>
  </si>
  <si>
    <t>Manfred Gediehn</t>
  </si>
  <si>
    <t>Hubert Glinka</t>
  </si>
  <si>
    <t>Torsten Hebert</t>
  </si>
  <si>
    <t>Wolfgang Köhler</t>
  </si>
  <si>
    <t>Sven Konietzko</t>
  </si>
  <si>
    <t>Hubert Neisemeier</t>
  </si>
  <si>
    <t>Sebastian Nolte</t>
  </si>
  <si>
    <t>Miriam Plaßmann</t>
  </si>
  <si>
    <t>Ingrid Pott</t>
  </si>
  <si>
    <t>Anton Rennkamp</t>
  </si>
  <si>
    <t>Harald Roters</t>
  </si>
  <si>
    <t>Bernhard Sander</t>
  </si>
  <si>
    <t>Peter Schröer</t>
  </si>
  <si>
    <t>Klaus Schulze-Bonsel</t>
  </si>
  <si>
    <t>Heinrich Teckentrup</t>
  </si>
  <si>
    <t>Jürgen Uthoff</t>
  </si>
  <si>
    <t>Hans Dieter Ventur</t>
  </si>
  <si>
    <t>Christian Vienenkötter</t>
  </si>
  <si>
    <t>Dirk Weber</t>
  </si>
  <si>
    <t>Walter Weber</t>
  </si>
  <si>
    <t>Brigitte Werka</t>
  </si>
  <si>
    <t>Dieter Winkelnkemper</t>
  </si>
  <si>
    <t>Ursula Hastenteufel</t>
  </si>
  <si>
    <t>Albert Essel</t>
  </si>
  <si>
    <t>SpSch Westkirchen</t>
  </si>
  <si>
    <t>Ludger Müller</t>
  </si>
  <si>
    <t>Heinz Walter</t>
  </si>
  <si>
    <t>August Winkelkötter</t>
  </si>
  <si>
    <t>NN</t>
  </si>
  <si>
    <t>Dirk Holtermann</t>
  </si>
  <si>
    <t>S1 - R5</t>
  </si>
  <si>
    <t>S2 - R5</t>
  </si>
  <si>
    <t>S3 - R5</t>
  </si>
  <si>
    <t>R5</t>
  </si>
  <si>
    <t>R1-5</t>
  </si>
  <si>
    <t>Runde 5</t>
  </si>
  <si>
    <t>Jürgen Meister</t>
  </si>
  <si>
    <t>Lars-Andre Scheiperpeter</t>
  </si>
  <si>
    <t>Frank Schwarte</t>
  </si>
  <si>
    <t>Katarina Kahl</t>
  </si>
  <si>
    <t>Ergebnisse Rundenwettkampf 2025 - Stand 13.06.2025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</si>
</sst>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1E1E1E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8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3" fillId="2" borderId="8" xfId="0" applyFont="1" applyFill="1" applyBorder="1"/>
    <xf numFmtId="0" fontId="3" fillId="2" borderId="0" xfId="0" applyFont="1" applyFill="1"/>
    <xf numFmtId="0" fontId="1" fillId="0" borderId="8" xfId="0" applyFont="1" applyBorder="1"/>
    <xf numFmtId="164" fontId="1" fillId="0" borderId="0" xfId="0" applyNumberFormat="1" applyFon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0" xfId="0" applyBorder="1"/>
    <xf numFmtId="0" fontId="0" fillId="0" borderId="11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0" fontId="0" fillId="0" borderId="17" xfId="0" applyBorder="1"/>
    <xf numFmtId="164" fontId="0" fillId="0" borderId="16" xfId="0" applyNumberFormat="1" applyBorder="1"/>
    <xf numFmtId="0" fontId="0" fillId="0" borderId="16" xfId="0" applyBorder="1"/>
    <xf numFmtId="164" fontId="0" fillId="0" borderId="9" xfId="0" applyNumberFormat="1" applyBorder="1"/>
    <xf numFmtId="0" fontId="1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242">
    <dxf>
      <alignment horizontal="left"/>
    </dxf>
    <dxf>
      <alignment horizontal="left"/>
    </dxf>
    <dxf>
      <alignment horizontal="left"/>
    </dxf>
    <dxf>
      <numFmt numFmtId="164" formatCode="0.0"/>
    </dxf>
    <dxf>
      <numFmt numFmtId="164" formatCode="0.0"/>
    </dxf>
    <dxf>
      <numFmt numFmtId="164" formatCode="0.0"/>
    </dxf>
    <dxf>
      <alignment horizontal="left"/>
    </dxf>
    <dxf>
      <alignment horizontal="left"/>
    </dxf>
    <dxf>
      <alignment horizontal="left"/>
    </dxf>
    <dxf>
      <numFmt numFmtId="164" formatCode="0.0"/>
    </dxf>
    <dxf>
      <numFmt numFmtId="164" formatCode="0.0"/>
    </dxf>
    <dxf>
      <numFmt numFmtId="164" formatCode="0.0"/>
    </dxf>
    <dxf>
      <alignment horizontal="left"/>
    </dxf>
    <dxf>
      <alignment horizontal="left"/>
    </dxf>
    <dxf>
      <alignment horizontal="left"/>
    </dxf>
    <dxf>
      <numFmt numFmtId="164" formatCode="0.0"/>
    </dxf>
    <dxf>
      <numFmt numFmtId="164" formatCode="0.0"/>
    </dxf>
    <dxf>
      <numFmt numFmtId="164" formatCode="0.0"/>
    </dxf>
    <dxf>
      <alignment horizontal="left"/>
    </dxf>
    <dxf>
      <alignment horizontal="left"/>
    </dxf>
    <dxf>
      <alignment horizontal="left"/>
    </dxf>
    <dxf>
      <numFmt numFmtId="164" formatCode="0.0"/>
    </dxf>
    <dxf>
      <numFmt numFmtId="164" formatCode="0.0"/>
    </dxf>
    <dxf>
      <numFmt numFmtId="164" formatCode="0.0"/>
    </dxf>
    <dxf>
      <alignment horizontal="left"/>
    </dxf>
    <dxf>
      <alignment horizontal="left"/>
    </dxf>
    <dxf>
      <alignment horizontal="left"/>
    </dxf>
    <dxf>
      <numFmt numFmtId="164" formatCode="0.0"/>
    </dxf>
    <dxf>
      <numFmt numFmtId="164" formatCode="0.0"/>
    </dxf>
    <dxf>
      <numFmt numFmtId="164" formatCode="0.0"/>
    </dxf>
    <dxf>
      <alignment horizontal="left"/>
    </dxf>
    <dxf>
      <alignment horizontal="left"/>
    </dxf>
    <dxf>
      <alignment horizontal="left"/>
    </dxf>
    <dxf>
      <numFmt numFmtId="164" formatCode="0.0"/>
    </dxf>
    <dxf>
      <numFmt numFmtId="164" formatCode="0.0"/>
    </dxf>
    <dxf>
      <numFmt numFmtId="164" formatCode="0.0"/>
    </dxf>
    <dxf>
      <alignment horizontal="left"/>
    </dxf>
    <dxf>
      <alignment horizontal="left"/>
    </dxf>
    <dxf>
      <alignment horizontal="left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border outline="0"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border diagonalUp="0" diagonalDown="0">
        <left/>
        <right style="hair">
          <color auto="1"/>
        </right>
        <top/>
        <bottom/>
        <vertical/>
        <horizontal/>
      </border>
    </dxf>
    <dxf>
      <border outline="0">
        <left style="hair">
          <color auto="1"/>
        </left>
      </border>
    </dxf>
    <dxf>
      <alignment horizontal="center" vertical="bottom" textRotation="0" wrapText="0" indent="0" justifyLastLine="0" shrinkToFit="0" readingOrder="0"/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border diagonalUp="0" diagonalDown="0">
        <left/>
        <right style="hair">
          <color auto="1"/>
        </right>
        <top/>
        <bottom/>
        <vertical/>
        <horizontal/>
      </border>
    </dxf>
    <dxf>
      <border outline="0">
        <left style="hair">
          <color auto="1"/>
        </left>
      </border>
    </dxf>
    <dxf>
      <alignment horizontal="center" vertical="bottom" textRotation="0" wrapText="0" indent="0" justifyLastLine="0" shrinkToFit="0" readingOrder="0"/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border diagonalUp="0" diagonalDown="0">
        <left/>
        <right style="hair">
          <color auto="1"/>
        </right>
        <top/>
        <bottom/>
        <vertical/>
        <horizontal/>
      </border>
    </dxf>
    <dxf>
      <border outline="0">
        <left style="hair">
          <color auto="1"/>
        </left>
      </border>
    </dxf>
    <dxf>
      <alignment horizontal="center" vertical="bottom" textRotation="0" wrapText="0" indent="0" justifyLastLine="0" shrinkToFit="0" readingOrder="0"/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border diagonalUp="0" diagonalDown="0">
        <left/>
        <right style="hair">
          <color auto="1"/>
        </right>
        <top/>
        <bottom/>
        <vertical/>
        <horizontal/>
      </border>
    </dxf>
    <dxf>
      <border outline="0">
        <left style="hair">
          <color auto="1"/>
        </left>
      </border>
    </dxf>
    <dxf>
      <alignment horizontal="center" vertical="bottom" textRotation="0" wrapText="0" indent="0" justifyLastLine="0" shrinkToFit="0" readingOrder="0"/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border diagonalUp="0" diagonalDown="0">
        <left/>
        <right style="hair">
          <color auto="1"/>
        </right>
        <top/>
        <bottom/>
        <vertical/>
        <horizontal/>
      </border>
    </dxf>
    <dxf>
      <border outline="0">
        <left style="hair">
          <color auto="1"/>
        </left>
      </border>
    </dxf>
    <dxf>
      <alignment horizontal="center" vertical="bottom" textRotation="0" wrapText="0" indent="0" justifyLastLine="0" shrinkToFit="0" readingOrder="0"/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</dxf>
    <dxf>
      <border diagonalUp="0" diagonalDown="0">
        <left/>
        <right style="hair">
          <color auto="1"/>
        </right>
        <top/>
        <bottom/>
        <vertical/>
        <horizontal/>
      </border>
    </dxf>
    <dxf>
      <border outline="0">
        <left style="hair">
          <color auto="1"/>
        </left>
      </border>
    </dxf>
    <dxf>
      <alignment horizontal="center" vertical="bottom" textRotation="0" wrapText="0" indent="0" justifyLastLine="0" shrinkToFit="0" readingOrder="0"/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border outline="0">
        <left style="hair">
          <color auto="1"/>
        </left>
      </border>
    </dxf>
    <dxf>
      <alignment horizontal="center" vertical="bottom" textRotation="0" wrapText="0" indent="0" justifyLastLine="0" shrinkToFit="0" readingOrder="0"/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numFmt numFmtId="164" formatCode="0.0"/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/>
        <bottom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/>
        <horizontal/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border diagonalUp="0" diagonalDown="0">
        <left/>
        <right style="hair">
          <color auto="1"/>
        </right>
        <top/>
        <bottom/>
        <vertical/>
        <horizontal/>
      </border>
    </dxf>
    <dxf>
      <border outline="0">
        <left style="hair">
          <color auto="1"/>
        </left>
      </border>
    </dxf>
    <dxf>
      <alignment horizontal="center" vertical="bottom" textRotation="0" wrapText="0" indent="0" justifyLastLine="0" shrinkToFit="0" readingOrder="0"/>
    </dxf>
    <dxf>
      <border outline="0">
        <bottom style="dotted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5.xml"/><Relationship Id="rId18" Type="http://schemas.microsoft.com/office/2017/10/relationships/person" Target="persons/person1.xml"/><Relationship Id="rId26" Type="http://schemas.microsoft.com/office/2017/10/relationships/person" Target="persons/person14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theme" Target="theme/theme1.xml"/><Relationship Id="rId12" Type="http://schemas.microsoft.com/office/2017/10/relationships/person" Target="persons/person4.xml"/><Relationship Id="rId17" Type="http://schemas.microsoft.com/office/2017/10/relationships/person" Target="persons/person9.xml"/><Relationship Id="rId25" Type="http://schemas.microsoft.com/office/2017/10/relationships/person" Target="persons/person13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20" Type="http://schemas.microsoft.com/office/2017/10/relationships/person" Target="persons/person2.xml"/><Relationship Id="rId29" Type="http://schemas.microsoft.com/office/2017/10/relationships/person" Target="persons/person17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24" Type="http://schemas.microsoft.com/office/2017/10/relationships/person" Target="persons/person12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6.xml"/><Relationship Id="rId23" Type="http://schemas.microsoft.com/office/2017/10/relationships/person" Target="persons/person3.xml"/><Relationship Id="rId28" Type="http://schemas.microsoft.com/office/2017/10/relationships/person" Target="persons/person15.xml"/><Relationship Id="rId10" Type="http://schemas.openxmlformats.org/officeDocument/2006/relationships/calcChain" Target="calcChain.xml"/><Relationship Id="rId19" Type="http://schemas.microsoft.com/office/2017/10/relationships/person" Target="persons/person10.xml"/><Relationship Id="rId31" Type="http://schemas.microsoft.com/office/2017/10/relationships/person" Target="persons/person18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30" Type="http://schemas.microsoft.com/office/2017/10/relationships/person" Target="persons/person19.xml"/><Relationship Id="rId27" Type="http://schemas.microsoft.com/office/2017/10/relationships/person" Target="persons/person16.xml"/><Relationship Id="rId22" Type="http://schemas.microsoft.com/office/2017/10/relationships/person" Target="persons/person11.xml"/><Relationship Id="rId14" Type="http://schemas.microsoft.com/office/2017/10/relationships/person" Target="persons/person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an Hebert" refreshedDate="45421.475162268522" createdVersion="8" refreshedVersion="8" minRefreshableVersion="3" recordCount="45" xr:uid="{C6BC9E8C-C7FF-4022-8C85-F920875E345C}">
  <cacheSource type="worksheet">
    <worksheetSource ref="A1:AA1048576" sheet="Teilnehmer"/>
  </cacheSource>
  <cacheFields count="11">
    <cacheField name="Name" numFmtId="0">
      <sharedItems containsBlank="1" count="45">
        <s v="Beier, Tanja"/>
        <s v="Berlinghoff, Berthold"/>
        <s v="Brinkmann, Heinz"/>
        <s v="Bröcker, Elke"/>
        <s v="Bröcker, Mark"/>
        <s v="Bücker, Raik"/>
        <s v="Dallek, Martin"/>
        <s v="Dallek, Monika"/>
        <s v="Daut, Karola"/>
        <s v="Deplazes, Jenny"/>
        <s v="Deplazes, Peter"/>
        <s v="Dreisewerd, Jule"/>
        <s v="Duwentäster, Ludger"/>
        <s v="Gediehn, Manfred"/>
        <s v="Glinka, Hubert"/>
        <s v="Hastenteufel, Ulla"/>
        <s v="Hebert, Andre"/>
        <s v="Hebert, Christian"/>
        <s v="Hebert, Torsten"/>
        <s v="Hooge, Daniel"/>
        <s v="Kocker, Melanie"/>
        <s v="Köhler, Wolfgang"/>
        <s v="Konietzko, Sven"/>
        <s v="Neisemeier, Hubert"/>
        <s v="Nolte, Sebastian"/>
        <s v="Plaßmann, Miriam"/>
        <s v="Pott, Ingrid"/>
        <s v="Rennkamp, Anton"/>
        <s v="Roters, Harald"/>
        <s v="Sander, Bernhard"/>
        <s v="Schäfer, Leon"/>
        <s v="Scheiperpeter, Lars"/>
        <s v="Schniederkötter, Michael"/>
        <s v="Schröer, Peter"/>
        <s v="Schulze-Bonsel, Klaus"/>
        <s v="Stöppel, Mika"/>
        <s v="Teckentrup, Heinrich"/>
        <s v="Uthoff, Jürgen"/>
        <s v="Ventur, Hans Dieter"/>
        <s v="Vienenkötter, Christian"/>
        <s v="Weber, Dirk"/>
        <s v="Weber, Walter"/>
        <s v="Werka, Brigitte"/>
        <s v="Winkelnkemper, Dieter"/>
        <m/>
      </sharedItems>
    </cacheField>
    <cacheField name="Verein" numFmtId="0">
      <sharedItems containsBlank="1" count="8">
        <s v="Treffer 91 Enniger"/>
        <s v="Liesborn e.V. 5402"/>
        <s v="Sportschützen Beckum"/>
        <s v="SGi Sandkuhle"/>
        <s v="SG Neubeckum"/>
        <s v="SpS Sendenhorst"/>
        <s v="St. Margarethen Wadersloh e.V."/>
        <m/>
      </sharedItems>
    </cacheField>
    <cacheField name="Geschlecht" numFmtId="0">
      <sharedItems containsBlank="1"/>
    </cacheField>
    <cacheField name="Geburtsjahr" numFmtId="0">
      <sharedItems containsString="0" containsBlank="1" containsNumber="1" containsInteger="1" minValue="1938" maxValue="2011"/>
    </cacheField>
    <cacheField name="Klasse" numFmtId="0">
      <sharedItems containsBlank="1" count="8">
        <s v="Damen II"/>
        <s v="Herren II"/>
        <s v="Herren I"/>
        <s v="Jugend"/>
        <s v="Junioren"/>
        <s v="Damen I"/>
        <s v="Schüler"/>
        <m/>
      </sharedItems>
    </cacheField>
    <cacheField name="Mannschaft" numFmtId="0">
      <sharedItems containsBlank="1" count="15">
        <s v="Treffer 91 Enniger I"/>
        <s v="Liesborn e.V. 5402 I"/>
        <s v="Sportschützen Beckum III"/>
        <s v="Treffer 91 Enniger II"/>
        <s v="Sportschützen Beckum II"/>
        <s v="Sportschützen Beckum I"/>
        <s v="Sportschützen Beckum IV"/>
        <s v="SGi Sandkuhle III"/>
        <s v="SGi Sandkuhle I"/>
        <s v="SG Neubeckum I"/>
        <s v="SGi Sandkuhle II"/>
        <s v="SpS Sendenhorst I"/>
        <s v="St. Margarethen Wadersloh e.V. I"/>
        <s v="SG Neubeckum II"/>
        <m/>
      </sharedItems>
    </cacheField>
    <cacheField name="R1" numFmtId="0">
      <sharedItems containsString="0" containsBlank="1" containsNumber="1" minValue="262.2" maxValue="315.3"/>
    </cacheField>
    <cacheField name="R2" numFmtId="0">
      <sharedItems containsString="0" containsBlank="1" containsNumber="1" minValue="0" maxValue="314.7"/>
    </cacheField>
    <cacheField name="R3" numFmtId="0">
      <sharedItems containsString="0" containsBlank="1" containsNumber="1" minValue="304.8" maxValue="304.8"/>
    </cacheField>
    <cacheField name="R4" numFmtId="0">
      <sharedItems containsNonDate="0" containsString="0" containsBlank="1"/>
    </cacheField>
    <cacheField name="R1-4" numFmtId="0">
      <sharedItems containsString="0" containsBlank="1" containsNumber="1" minValue="0" maxValue="1000" count="78">
        <n v="606.40000000000009"/>
        <n v="605"/>
        <n v="591"/>
        <n v="608"/>
        <n v="615.59999999999991"/>
        <n v="544.70000000000005"/>
        <n v="623.9"/>
        <n v="624.9"/>
        <n v="607.29999999999995"/>
        <n v="581.70000000000005"/>
        <n v="576.79999999999995"/>
        <n v="594.09999999999991"/>
        <n v="617.79999999999995"/>
        <n v="596.70000000000005"/>
        <n v="622.1"/>
        <n v="605.70000000000005"/>
        <n v="598.79999999999995"/>
        <n v="626.79999999999995"/>
        <n v="616.79999999999995"/>
        <n v="289.3"/>
        <n v="598.1"/>
        <n v="617.29999999999995"/>
        <n v="625.79999999999995"/>
        <n v="604.70000000000005"/>
        <n v="625.70000000000005"/>
        <n v="598.90000000000009"/>
        <n v="609.40000000000009"/>
        <n v="614.29999999999995"/>
        <n v="595.79999999999995"/>
        <n v="621.90000000000009"/>
        <n v="554.4"/>
        <n v="602.6"/>
        <n v="602.29999999999995"/>
        <n v="607.70000000000005"/>
        <n v="592.20000000000005"/>
        <n v="564.09999999999991"/>
        <n v="611.79999999999995"/>
        <n v="613.20000000000005"/>
        <n v="620"/>
        <n v="626.6"/>
        <n v="606.59999999999991"/>
        <n v="616"/>
        <n v="612.6"/>
        <n v="909.39999999999986"/>
        <m/>
        <n v="301.2" u="1"/>
        <n v="300.5" u="1"/>
        <n v="303.2" u="1"/>
        <n v="305.7" u="1"/>
        <n v="262.2" u="1"/>
        <n v="309.2" u="1"/>
        <n v="308" u="1"/>
        <n v="301.7" u="1"/>
        <n v="307" u="1"/>
        <n v="304.2" u="1"/>
        <n v="310.3" u="1"/>
        <n v="307.39999999999998" u="1"/>
        <n v="307.10000000000002" u="1"/>
        <n v="307.2" u="1"/>
        <n v="306.3" u="1"/>
        <n v="306" u="1"/>
        <n v="294.8" u="1"/>
        <n v="290.5" u="1"/>
        <n v="305" u="1"/>
        <n v="305.39999999999998" u="1"/>
        <n v="299.5" u="1"/>
        <n v="295.89999999999998" u="1"/>
        <n v="305.8" u="1"/>
        <n v="306.2" u="1"/>
        <n v="309.3" u="1"/>
        <n v="302.2" u="1"/>
        <n v="308.3" u="1"/>
        <n v="299.39999999999998" u="1"/>
        <n v="300.8" u="1"/>
        <n v="0" u="1"/>
        <n v="4" u="1"/>
        <n v="1000" u="1"/>
        <n v="207.5" u="1"/>
      </sharedItems>
    </cacheField>
  </cacheFields>
  <extLst>
    <ext xmlns:x14="http://schemas.microsoft.com/office/spreadsheetml/2009/9/main" uri="{725AE2AE-9491-48be-B2B4-4EB974FC3084}">
      <x14:pivotCacheDefinition pivotCacheId="118173353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s v="w"/>
    <n v="1971"/>
    <x v="0"/>
    <x v="0"/>
    <n v="305.60000000000002"/>
    <n v="300.8"/>
    <m/>
    <m/>
    <x v="0"/>
  </r>
  <r>
    <x v="1"/>
    <x v="1"/>
    <s v="m"/>
    <n v="1962"/>
    <x v="1"/>
    <x v="1"/>
    <n v="301.2"/>
    <n v="303.8"/>
    <m/>
    <m/>
    <x v="1"/>
  </r>
  <r>
    <x v="2"/>
    <x v="2"/>
    <s v="m"/>
    <n v="1948"/>
    <x v="1"/>
    <x v="2"/>
    <n v="300.5"/>
    <n v="290.5"/>
    <m/>
    <m/>
    <x v="2"/>
  </r>
  <r>
    <x v="3"/>
    <x v="0"/>
    <s v="w"/>
    <n v="1969"/>
    <x v="0"/>
    <x v="3"/>
    <n v="303.2"/>
    <n v="304.8"/>
    <m/>
    <m/>
    <x v="3"/>
  </r>
  <r>
    <x v="4"/>
    <x v="0"/>
    <s v="m"/>
    <n v="2003"/>
    <x v="2"/>
    <x v="3"/>
    <n v="305.7"/>
    <n v="309.89999999999998"/>
    <m/>
    <m/>
    <x v="4"/>
  </r>
  <r>
    <x v="5"/>
    <x v="0"/>
    <s v="m"/>
    <n v="2008"/>
    <x v="3"/>
    <x v="3"/>
    <n v="262.2"/>
    <n v="282.5"/>
    <m/>
    <m/>
    <x v="5"/>
  </r>
  <r>
    <x v="6"/>
    <x v="2"/>
    <s v="m"/>
    <n v="1961"/>
    <x v="1"/>
    <x v="4"/>
    <n v="309.2"/>
    <n v="314.7"/>
    <m/>
    <m/>
    <x v="6"/>
  </r>
  <r>
    <x v="7"/>
    <x v="2"/>
    <s v="w"/>
    <n v="1953"/>
    <x v="0"/>
    <x v="5"/>
    <n v="310.39999999999998"/>
    <n v="314.5"/>
    <m/>
    <m/>
    <x v="7"/>
  </r>
  <r>
    <x v="8"/>
    <x v="2"/>
    <s v="w"/>
    <n v="2006"/>
    <x v="4"/>
    <x v="6"/>
    <n v="308"/>
    <n v="299.3"/>
    <m/>
    <m/>
    <x v="8"/>
  </r>
  <r>
    <x v="9"/>
    <x v="3"/>
    <s v="w"/>
    <n v="1991"/>
    <x v="5"/>
    <x v="7"/>
    <n v="295.3"/>
    <n v="286.39999999999998"/>
    <m/>
    <m/>
    <x v="9"/>
  </r>
  <r>
    <x v="10"/>
    <x v="3"/>
    <s v="m"/>
    <n v="1993"/>
    <x v="2"/>
    <x v="7"/>
    <n v="286"/>
    <n v="290.8"/>
    <m/>
    <m/>
    <x v="10"/>
  </r>
  <r>
    <x v="11"/>
    <x v="2"/>
    <s v="w"/>
    <n v="1999"/>
    <x v="5"/>
    <x v="6"/>
    <n v="301.7"/>
    <n v="292.39999999999998"/>
    <m/>
    <m/>
    <x v="11"/>
  </r>
  <r>
    <x v="12"/>
    <x v="2"/>
    <s v="m"/>
    <n v="1966"/>
    <x v="1"/>
    <x v="4"/>
    <n v="307"/>
    <n v="310.8"/>
    <m/>
    <m/>
    <x v="12"/>
  </r>
  <r>
    <x v="13"/>
    <x v="2"/>
    <s v="m"/>
    <n v="1938"/>
    <x v="1"/>
    <x v="2"/>
    <n v="304.2"/>
    <n v="292.5"/>
    <m/>
    <m/>
    <x v="13"/>
  </r>
  <r>
    <x v="14"/>
    <x v="2"/>
    <s v="m"/>
    <n v="1961"/>
    <x v="1"/>
    <x v="4"/>
    <n v="310.3"/>
    <n v="311.8"/>
    <m/>
    <m/>
    <x v="14"/>
  </r>
  <r>
    <x v="15"/>
    <x v="2"/>
    <s v="w"/>
    <n v="1947"/>
    <x v="0"/>
    <x v="5"/>
    <n v="304.8"/>
    <n v="300.89999999999998"/>
    <m/>
    <m/>
    <x v="15"/>
  </r>
  <r>
    <x v="16"/>
    <x v="3"/>
    <s v="m"/>
    <n v="1975"/>
    <x v="2"/>
    <x v="7"/>
    <n v="301.89999999999998"/>
    <n v="296.89999999999998"/>
    <m/>
    <m/>
    <x v="16"/>
  </r>
  <r>
    <x v="17"/>
    <x v="3"/>
    <s v="m"/>
    <n v="1978"/>
    <x v="2"/>
    <x v="8"/>
    <n v="314.5"/>
    <n v="312.3"/>
    <m/>
    <m/>
    <x v="17"/>
  </r>
  <r>
    <x v="18"/>
    <x v="4"/>
    <s v="m"/>
    <n v="1969"/>
    <x v="1"/>
    <x v="9"/>
    <n v="307.39999999999998"/>
    <n v="309.39999999999998"/>
    <m/>
    <m/>
    <x v="18"/>
  </r>
  <r>
    <x v="19"/>
    <x v="3"/>
    <s v="m"/>
    <n v="2011"/>
    <x v="6"/>
    <x v="10"/>
    <n v="289.3"/>
    <n v="0"/>
    <m/>
    <m/>
    <x v="19"/>
  </r>
  <r>
    <x v="20"/>
    <x v="0"/>
    <s v="w"/>
    <n v="1977"/>
    <x v="5"/>
    <x v="0"/>
    <n v="302.3"/>
    <n v="295.8"/>
    <m/>
    <m/>
    <x v="20"/>
  </r>
  <r>
    <x v="21"/>
    <x v="5"/>
    <s v="m"/>
    <n v="1958"/>
    <x v="1"/>
    <x v="11"/>
    <n v="307.10000000000002"/>
    <n v="310.2"/>
    <m/>
    <m/>
    <x v="21"/>
  </r>
  <r>
    <x v="22"/>
    <x v="6"/>
    <s v="m"/>
    <n v="1978"/>
    <x v="2"/>
    <x v="12"/>
    <n v="313.10000000000002"/>
    <n v="312.7"/>
    <m/>
    <m/>
    <x v="22"/>
  </r>
  <r>
    <x v="23"/>
    <x v="1"/>
    <s v="m"/>
    <n v="1953"/>
    <x v="1"/>
    <x v="1"/>
    <n v="307.2"/>
    <n v="297.5"/>
    <m/>
    <m/>
    <x v="23"/>
  </r>
  <r>
    <x v="24"/>
    <x v="6"/>
    <s v="m"/>
    <n v="1986"/>
    <x v="2"/>
    <x v="12"/>
    <n v="315.3"/>
    <n v="310.39999999999998"/>
    <m/>
    <m/>
    <x v="24"/>
  </r>
  <r>
    <x v="25"/>
    <x v="2"/>
    <s v="w"/>
    <n v="2008"/>
    <x v="3"/>
    <x v="6"/>
    <n v="300.8"/>
    <n v="298.10000000000002"/>
    <m/>
    <m/>
    <x v="25"/>
  </r>
  <r>
    <x v="26"/>
    <x v="4"/>
    <s v="w"/>
    <n v="1953"/>
    <x v="0"/>
    <x v="13"/>
    <n v="306.3"/>
    <n v="303.10000000000002"/>
    <m/>
    <m/>
    <x v="26"/>
  </r>
  <r>
    <x v="27"/>
    <x v="4"/>
    <s v="m"/>
    <n v="1949"/>
    <x v="1"/>
    <x v="9"/>
    <n v="306"/>
    <n v="308.3"/>
    <m/>
    <m/>
    <x v="27"/>
  </r>
  <r>
    <x v="28"/>
    <x v="4"/>
    <s v="m"/>
    <n v="1965"/>
    <x v="1"/>
    <x v="13"/>
    <n v="294.8"/>
    <n v="301"/>
    <m/>
    <m/>
    <x v="28"/>
  </r>
  <r>
    <x v="29"/>
    <x v="2"/>
    <s v="m"/>
    <n v="1947"/>
    <x v="1"/>
    <x v="5"/>
    <n v="310.60000000000002"/>
    <n v="311.3"/>
    <m/>
    <m/>
    <x v="29"/>
  </r>
  <r>
    <x v="30"/>
    <x v="3"/>
    <s v="m"/>
    <n v="2010"/>
    <x v="6"/>
    <x v="10"/>
    <n v="290.5"/>
    <n v="263.89999999999998"/>
    <m/>
    <m/>
    <x v="30"/>
  </r>
  <r>
    <x v="31"/>
    <x v="3"/>
    <s v="m"/>
    <n v="2001"/>
    <x v="2"/>
    <x v="8"/>
    <n v="303"/>
    <n v="299.60000000000002"/>
    <m/>
    <m/>
    <x v="31"/>
  </r>
  <r>
    <x v="32"/>
    <x v="3"/>
    <s v="m"/>
    <n v="1970"/>
    <x v="1"/>
    <x v="8"/>
    <n v="305"/>
    <n v="297.3"/>
    <m/>
    <m/>
    <x v="32"/>
  </r>
  <r>
    <x v="33"/>
    <x v="1"/>
    <s v="m"/>
    <n v="1970"/>
    <x v="1"/>
    <x v="1"/>
    <n v="305.39999999999998"/>
    <n v="302.3"/>
    <m/>
    <m/>
    <x v="33"/>
  </r>
  <r>
    <x v="34"/>
    <x v="1"/>
    <s v="m"/>
    <n v="1971"/>
    <x v="1"/>
    <x v="14"/>
    <n v="299.5"/>
    <n v="292.7"/>
    <m/>
    <m/>
    <x v="34"/>
  </r>
  <r>
    <x v="35"/>
    <x v="3"/>
    <s v="m"/>
    <n v="2011"/>
    <x v="6"/>
    <x v="10"/>
    <n v="295.89999999999998"/>
    <n v="268.2"/>
    <m/>
    <m/>
    <x v="35"/>
  </r>
  <r>
    <x v="36"/>
    <x v="4"/>
    <s v="m"/>
    <n v="1948"/>
    <x v="1"/>
    <x v="13"/>
    <n v="305.8"/>
    <n v="306"/>
    <m/>
    <m/>
    <x v="36"/>
  </r>
  <r>
    <x v="37"/>
    <x v="2"/>
    <s v="m"/>
    <n v="1961"/>
    <x v="1"/>
    <x v="2"/>
    <n v="306.2"/>
    <n v="307"/>
    <m/>
    <m/>
    <x v="37"/>
  </r>
  <r>
    <x v="38"/>
    <x v="4"/>
    <s v="m"/>
    <n v="1958"/>
    <x v="1"/>
    <x v="9"/>
    <n v="309.3"/>
    <n v="310.7"/>
    <m/>
    <m/>
    <x v="38"/>
  </r>
  <r>
    <x v="39"/>
    <x v="6"/>
    <s v="m"/>
    <n v="1981"/>
    <x v="2"/>
    <x v="12"/>
    <n v="313.3"/>
    <n v="313.3"/>
    <m/>
    <m/>
    <x v="39"/>
  </r>
  <r>
    <x v="40"/>
    <x v="5"/>
    <s v="m"/>
    <n v="1962"/>
    <x v="1"/>
    <x v="11"/>
    <n v="302.2"/>
    <n v="304.39999999999998"/>
    <m/>
    <m/>
    <x v="40"/>
  </r>
  <r>
    <x v="41"/>
    <x v="5"/>
    <s v="m"/>
    <n v="1960"/>
    <x v="1"/>
    <x v="11"/>
    <n v="308.3"/>
    <n v="307.7"/>
    <m/>
    <m/>
    <x v="41"/>
  </r>
  <r>
    <x v="42"/>
    <x v="0"/>
    <s v="w"/>
    <n v="1972"/>
    <x v="0"/>
    <x v="0"/>
    <n v="310.10000000000002"/>
    <n v="302.5"/>
    <m/>
    <m/>
    <x v="42"/>
  </r>
  <r>
    <x v="43"/>
    <x v="2"/>
    <s v="m"/>
    <n v="1953"/>
    <x v="1"/>
    <x v="14"/>
    <n v="299.39999999999998"/>
    <n v="305.2"/>
    <n v="304.8"/>
    <m/>
    <x v="43"/>
  </r>
  <r>
    <x v="44"/>
    <x v="7"/>
    <m/>
    <m/>
    <x v="7"/>
    <x v="14"/>
    <m/>
    <m/>
    <m/>
    <m/>
    <x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C475DE-40A9-43C1-8E7D-3DC4286376C7}" name="PivotTable3" cacheId="0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compactData="0" fieldListSortAscending="1">
  <location ref="A28:G34" firstHeaderRow="0" firstDataRow="1" firstDataCol="3" rowPageCount="1" colPageCount="1"/>
  <pivotFields count="11">
    <pivotField axis="axisRow" compact="0" outline="0" showAll="0" sortType="descending" defaultSubtotal="0">
      <items count="45"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compact="0" outline="0" showAll="0" defaultSubtotal="0">
      <items count="8">
        <item x="0"/>
        <item x="1"/>
        <item x="4"/>
        <item x="3"/>
        <item x="2"/>
        <item x="5"/>
        <item x="6"/>
        <item x="7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8">
        <item x="5"/>
        <item x="0"/>
        <item x="2"/>
        <item x="1"/>
        <item x="3"/>
        <item x="4"/>
        <item x="6"/>
        <item x="7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name="Endergebnis" axis="axisRow" compact="0" outline="0" showAll="0" sortType="descending" defaultSubtotal="0">
      <items count="78">
        <item x="44"/>
        <item m="1" x="76"/>
        <item x="43"/>
        <item x="17"/>
        <item x="39"/>
        <item x="22"/>
        <item x="24"/>
        <item x="7"/>
        <item x="6"/>
        <item x="14"/>
        <item x="29"/>
        <item x="38"/>
        <item x="12"/>
        <item x="21"/>
        <item x="18"/>
        <item x="41"/>
        <item x="4"/>
        <item x="27"/>
        <item x="37"/>
        <item x="42"/>
        <item x="36"/>
        <item x="26"/>
        <item x="3"/>
        <item x="33"/>
        <item x="8"/>
        <item x="40"/>
        <item x="0"/>
        <item x="15"/>
        <item x="1"/>
        <item x="23"/>
        <item x="31"/>
        <item x="32"/>
        <item x="25"/>
        <item x="16"/>
        <item x="20"/>
        <item x="13"/>
        <item x="28"/>
        <item x="11"/>
        <item x="34"/>
        <item x="2"/>
        <item x="9"/>
        <item x="10"/>
        <item x="35"/>
        <item x="30"/>
        <item x="5"/>
        <item m="1" x="55"/>
        <item m="1" x="69"/>
        <item m="1" x="50"/>
        <item m="1" x="71"/>
        <item m="1" x="51"/>
        <item m="1" x="56"/>
        <item m="1" x="58"/>
        <item m="1" x="57"/>
        <item m="1" x="53"/>
        <item m="1" x="59"/>
        <item m="1" x="68"/>
        <item m="1" x="60"/>
        <item m="1" x="67"/>
        <item m="1" x="48"/>
        <item m="1" x="64"/>
        <item m="1" x="63"/>
        <item m="1" x="54"/>
        <item m="1" x="47"/>
        <item m="1" x="70"/>
        <item m="1" x="52"/>
        <item m="1" x="45"/>
        <item m="1" x="73"/>
        <item m="1" x="46"/>
        <item m="1" x="65"/>
        <item m="1" x="72"/>
        <item m="1" x="66"/>
        <item m="1" x="61"/>
        <item m="1" x="62"/>
        <item x="19"/>
        <item m="1" x="49"/>
        <item m="1" x="77"/>
        <item m="1" x="75"/>
        <item m="1" x="74"/>
      </items>
    </pivotField>
  </pivotFields>
  <rowFields count="3">
    <field x="10"/>
    <field x="0"/>
    <field x="1"/>
  </rowFields>
  <rowItems count="6">
    <i>
      <x v="7"/>
      <x v="37"/>
      <x v="4"/>
    </i>
    <i>
      <x v="19"/>
      <x v="2"/>
      <x/>
    </i>
    <i>
      <x v="21"/>
      <x v="18"/>
      <x v="2"/>
    </i>
    <i>
      <x v="22"/>
      <x v="41"/>
      <x/>
    </i>
    <i>
      <x v="26"/>
      <x v="44"/>
      <x/>
    </i>
    <i>
      <x v="27"/>
      <x v="29"/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item="1" hier="-1"/>
  </pageFields>
  <dataFields count="4">
    <dataField name="Runde 1" fld="6" baseField="0" baseItem="0" numFmtId="164"/>
    <dataField name="Runde 2" fld="7" baseField="0" baseItem="0"/>
    <dataField name="Runde 3" fld="8" baseField="0" baseItem="0"/>
    <dataField name="Runde 4" fld="9" baseField="0" baseItem="0"/>
  </dataFields>
  <formats count="6">
    <format dxfId="5">
      <pivotArea outline="0" fieldPosition="0">
        <references count="1">
          <reference field="4294967294" count="1" selected="0">
            <x v="0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10" count="6">
            <x v="7"/>
            <x v="19"/>
            <x v="26"/>
            <x v="27"/>
            <x v="54"/>
            <x v="62"/>
          </reference>
        </references>
      </pivotArea>
    </format>
    <format dxfId="2">
      <pivotArea field="4" type="button" dataOnly="0" labelOnly="1" outline="0" axis="axisPage" fieldPosition="0"/>
    </format>
    <format dxfId="1">
      <pivotArea field="10" type="button" dataOnly="0" labelOnly="1" outline="0" axis="axisRow" fieldPosition="0"/>
    </format>
    <format dxfId="0">
      <pivotArea dataOnly="0" labelOnly="1" outline="0" fieldPosition="0">
        <references count="1">
          <reference field="10" count="6">
            <x v="7"/>
            <x v="19"/>
            <x v="26"/>
            <x v="27"/>
            <x v="54"/>
            <x v="62"/>
          </reference>
        </references>
      </pivotArea>
    </format>
  </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AA2B5B-F111-4DDE-8282-610E18D29605}" name="PivotTable4" cacheId="0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compactData="0" fieldListSortAscending="1">
  <location ref="A10:G11" firstHeaderRow="0" firstDataRow="1" firstDataCol="3" rowPageCount="1" colPageCount="1"/>
  <pivotFields count="11">
    <pivotField axis="axisRow" compact="0" outline="0" showAll="0" sortType="descending" defaultSubtotal="0">
      <items count="45"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compact="0" outline="0" showAll="0" defaultSubtotal="0">
      <items count="8">
        <item x="0"/>
        <item x="1"/>
        <item x="4"/>
        <item x="3"/>
        <item x="2"/>
        <item x="5"/>
        <item x="6"/>
        <item x="7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8">
        <item x="5"/>
        <item x="0"/>
        <item x="2"/>
        <item x="1"/>
        <item x="3"/>
        <item x="4"/>
        <item x="6"/>
        <item x="7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name="Endergebnis" axis="axisRow" compact="0" outline="0" showAll="0" sortType="descending" defaultSubtotal="0">
      <items count="78">
        <item x="44"/>
        <item m="1" x="76"/>
        <item x="43"/>
        <item x="17"/>
        <item x="39"/>
        <item x="22"/>
        <item x="24"/>
        <item x="7"/>
        <item x="6"/>
        <item x="14"/>
        <item x="29"/>
        <item x="38"/>
        <item x="12"/>
        <item x="21"/>
        <item x="18"/>
        <item x="41"/>
        <item x="4"/>
        <item x="27"/>
        <item x="37"/>
        <item x="42"/>
        <item x="36"/>
        <item x="26"/>
        <item x="3"/>
        <item x="33"/>
        <item x="8"/>
        <item x="40"/>
        <item x="0"/>
        <item x="15"/>
        <item x="1"/>
        <item x="23"/>
        <item x="31"/>
        <item x="32"/>
        <item x="25"/>
        <item x="16"/>
        <item x="20"/>
        <item x="13"/>
        <item x="28"/>
        <item x="11"/>
        <item x="34"/>
        <item x="2"/>
        <item x="9"/>
        <item x="10"/>
        <item x="35"/>
        <item x="30"/>
        <item x="5"/>
        <item m="1" x="55"/>
        <item m="1" x="69"/>
        <item m="1" x="50"/>
        <item m="1" x="71"/>
        <item m="1" x="51"/>
        <item m="1" x="56"/>
        <item m="1" x="58"/>
        <item m="1" x="57"/>
        <item m="1" x="53"/>
        <item m="1" x="59"/>
        <item m="1" x="68"/>
        <item m="1" x="60"/>
        <item m="1" x="67"/>
        <item m="1" x="48"/>
        <item m="1" x="64"/>
        <item m="1" x="63"/>
        <item m="1" x="54"/>
        <item m="1" x="47"/>
        <item m="1" x="70"/>
        <item m="1" x="52"/>
        <item m="1" x="45"/>
        <item m="1" x="73"/>
        <item m="1" x="46"/>
        <item m="1" x="65"/>
        <item m="1" x="72"/>
        <item m="1" x="66"/>
        <item m="1" x="61"/>
        <item m="1" x="62"/>
        <item x="19"/>
        <item m="1" x="49"/>
        <item m="1" x="77"/>
        <item m="1" x="75"/>
        <item m="1" x="74"/>
      </items>
    </pivotField>
  </pivotFields>
  <rowFields count="3">
    <field x="10"/>
    <field x="0"/>
    <field x="1"/>
  </rowFields>
  <rowItems count="1">
    <i>
      <x v="24"/>
      <x v="36"/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item="5" hier="-1"/>
  </pageFields>
  <dataFields count="4">
    <dataField name="Runde 1" fld="6" baseField="0" baseItem="0" numFmtId="164"/>
    <dataField name="Runde 2" fld="7" baseField="0" baseItem="0"/>
    <dataField name="Runde 3" fld="8" baseField="0" baseItem="0"/>
    <dataField name="Runde 4" fld="9" baseField="0" baseItem="0"/>
  </dataFields>
  <formats count="6">
    <format dxfId="11">
      <pivotArea outline="0" fieldPosition="0">
        <references count="1">
          <reference field="4294967294" count="1" selected="0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outline="0" fieldPosition="0">
        <references count="1">
          <reference field="10" count="1">
            <x v="49"/>
          </reference>
        </references>
      </pivotArea>
    </format>
    <format dxfId="8">
      <pivotArea field="4" type="button" dataOnly="0" labelOnly="1" outline="0" axis="axisPage" fieldPosition="0"/>
    </format>
    <format dxfId="7">
      <pivotArea field="10" type="button" dataOnly="0" labelOnly="1" outline="0" axis="axisRow" fieldPosition="0"/>
    </format>
    <format dxfId="6">
      <pivotArea dataOnly="0" labelOnly="1" outline="0" fieldPosition="0">
        <references count="1">
          <reference field="10" count="1">
            <x v="49"/>
          </reference>
        </references>
      </pivotArea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2E5CBD-019C-4427-A017-8FE266444B24}" name="PivotTable7" cacheId="0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compactData="0" fieldListSortAscending="1">
  <location ref="A38:G46" firstHeaderRow="0" firstDataRow="1" firstDataCol="3" rowPageCount="1" colPageCount="1"/>
  <pivotFields count="11">
    <pivotField axis="axisRow" compact="0" outline="0" showAll="0" sortType="descending" defaultSubtotal="0">
      <items count="45"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compact="0" outline="0" showAll="0" defaultSubtotal="0">
      <items count="8">
        <item x="0"/>
        <item x="1"/>
        <item x="4"/>
        <item x="3"/>
        <item x="2"/>
        <item x="5"/>
        <item x="6"/>
        <item x="7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8">
        <item x="5"/>
        <item x="0"/>
        <item x="2"/>
        <item x="1"/>
        <item x="3"/>
        <item x="4"/>
        <item x="6"/>
        <item x="7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name="Endergebnis" axis="axisRow" compact="0" outline="0" showAll="0" sortType="descending" defaultSubtotal="0">
      <items count="78">
        <item x="44"/>
        <item m="1" x="76"/>
        <item x="43"/>
        <item x="17"/>
        <item x="39"/>
        <item x="22"/>
        <item x="24"/>
        <item x="7"/>
        <item x="6"/>
        <item x="14"/>
        <item x="29"/>
        <item x="38"/>
        <item x="12"/>
        <item x="21"/>
        <item x="18"/>
        <item x="41"/>
        <item x="4"/>
        <item x="27"/>
        <item x="37"/>
        <item x="42"/>
        <item x="36"/>
        <item x="26"/>
        <item x="3"/>
        <item x="33"/>
        <item x="8"/>
        <item x="40"/>
        <item x="0"/>
        <item x="15"/>
        <item x="1"/>
        <item x="23"/>
        <item x="31"/>
        <item x="32"/>
        <item x="25"/>
        <item x="16"/>
        <item x="20"/>
        <item x="13"/>
        <item x="28"/>
        <item x="11"/>
        <item x="34"/>
        <item x="2"/>
        <item x="9"/>
        <item x="10"/>
        <item x="35"/>
        <item x="30"/>
        <item x="5"/>
        <item m="1" x="55"/>
        <item m="1" x="69"/>
        <item m="1" x="50"/>
        <item m="1" x="71"/>
        <item m="1" x="51"/>
        <item m="1" x="56"/>
        <item m="1" x="58"/>
        <item m="1" x="57"/>
        <item m="1" x="53"/>
        <item m="1" x="59"/>
        <item m="1" x="68"/>
        <item m="1" x="60"/>
        <item m="1" x="67"/>
        <item m="1" x="48"/>
        <item m="1" x="64"/>
        <item m="1" x="63"/>
        <item m="1" x="54"/>
        <item m="1" x="47"/>
        <item m="1" x="70"/>
        <item m="1" x="52"/>
        <item m="1" x="45"/>
        <item m="1" x="73"/>
        <item m="1" x="46"/>
        <item m="1" x="65"/>
        <item m="1" x="72"/>
        <item m="1" x="66"/>
        <item m="1" x="61"/>
        <item m="1" x="62"/>
        <item x="19"/>
        <item m="1" x="49"/>
        <item m="1" x="77"/>
        <item m="1" x="75"/>
        <item m="1" x="74"/>
      </items>
    </pivotField>
  </pivotFields>
  <rowFields count="3">
    <field x="10"/>
    <field x="0"/>
    <field x="1"/>
  </rowFields>
  <rowItems count="8">
    <i>
      <x v="3"/>
      <x v="27"/>
      <x v="3"/>
    </i>
    <i>
      <x v="4"/>
      <x v="5"/>
      <x v="6"/>
    </i>
    <i>
      <x v="5"/>
      <x v="22"/>
      <x v="6"/>
    </i>
    <i>
      <x v="6"/>
      <x v="20"/>
      <x v="6"/>
    </i>
    <i>
      <x v="16"/>
      <x v="40"/>
      <x/>
    </i>
    <i>
      <x v="30"/>
      <x v="13"/>
      <x v="3"/>
    </i>
    <i>
      <x v="33"/>
      <x v="28"/>
      <x v="3"/>
    </i>
    <i>
      <x v="41"/>
      <x v="34"/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item="2" hier="-1"/>
  </pageFields>
  <dataFields count="4">
    <dataField name="Runde 1" fld="6" baseField="0" baseItem="0" numFmtId="164"/>
    <dataField name="Runde 2" fld="7" baseField="0" baseItem="0"/>
    <dataField name="Runde 3" fld="8" baseField="0" baseItem="0"/>
    <dataField name="Runde 4" fld="9" baseField="0" baseItem="0"/>
  </dataFields>
  <formats count="6">
    <format dxfId="17">
      <pivotArea outline="0" fieldPosition="0">
        <references count="1">
          <reference field="4294967294" count="1" selected="0">
            <x v="0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">
      <pivotArea dataOnly="0" labelOnly="1" outline="0" fieldPosition="0">
        <references count="1">
          <reference field="10" count="8">
            <x v="3"/>
            <x v="4"/>
            <x v="5"/>
            <x v="6"/>
            <x v="30"/>
            <x v="33"/>
            <x v="41"/>
            <x v="58"/>
          </reference>
        </references>
      </pivotArea>
    </format>
    <format dxfId="14">
      <pivotArea field="4" type="button" dataOnly="0" labelOnly="1" outline="0" axis="axisPage" fieldPosition="0"/>
    </format>
    <format dxfId="13">
      <pivotArea field="10" type="button" dataOnly="0" labelOnly="1" outline="0" axis="axisRow" fieldPosition="0"/>
    </format>
    <format dxfId="12">
      <pivotArea dataOnly="0" labelOnly="1" outline="0" fieldPosition="0">
        <references count="1">
          <reference field="10" count="8">
            <x v="3"/>
            <x v="4"/>
            <x v="5"/>
            <x v="6"/>
            <x v="30"/>
            <x v="33"/>
            <x v="41"/>
            <x v="58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CCA2A2-084C-47AF-910A-963DE4D0AE06}" name="PivotTable9" cacheId="0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compactData="0">
  <location ref="I1:K61" firstHeaderRow="1" firstDataRow="1" firstDataCol="2"/>
  <pivotFields count="11">
    <pivotField axis="axisRow" compact="0" outline="0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showAll="0" sortType="descending">
      <items count="16">
        <item x="8"/>
        <item x="10"/>
        <item x="7"/>
        <item x="11"/>
        <item x="12"/>
        <item x="14"/>
        <item x="0"/>
        <item x="1"/>
        <item x="2"/>
        <item x="3"/>
        <item x="4"/>
        <item x="5"/>
        <item x="6"/>
        <item x="9"/>
        <item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 sortType="descending"/>
  </pivotFields>
  <rowFields count="2">
    <field x="5"/>
    <field x="0"/>
  </rowFields>
  <rowItems count="60">
    <i>
      <x v="4"/>
    </i>
    <i r="1">
      <x v="22"/>
    </i>
    <i r="1">
      <x v="24"/>
    </i>
    <i r="1">
      <x v="39"/>
    </i>
    <i>
      <x v="10"/>
    </i>
    <i r="1">
      <x v="6"/>
    </i>
    <i r="1">
      <x v="12"/>
    </i>
    <i r="1">
      <x v="14"/>
    </i>
    <i>
      <x v="11"/>
    </i>
    <i r="1">
      <x v="7"/>
    </i>
    <i r="1">
      <x v="15"/>
    </i>
    <i r="1">
      <x v="29"/>
    </i>
    <i>
      <x v="13"/>
    </i>
    <i r="1">
      <x v="18"/>
    </i>
    <i r="1">
      <x v="27"/>
    </i>
    <i r="1">
      <x v="38"/>
    </i>
    <i>
      <x v="3"/>
    </i>
    <i r="1">
      <x v="21"/>
    </i>
    <i r="1">
      <x v="40"/>
    </i>
    <i r="1">
      <x v="41"/>
    </i>
    <i>
      <x/>
    </i>
    <i r="1">
      <x v="17"/>
    </i>
    <i r="1">
      <x v="31"/>
    </i>
    <i r="1">
      <x v="32"/>
    </i>
    <i>
      <x v="7"/>
    </i>
    <i r="1">
      <x v="1"/>
    </i>
    <i r="1">
      <x v="23"/>
    </i>
    <i r="1">
      <x v="33"/>
    </i>
    <i>
      <x v="6"/>
    </i>
    <i r="1">
      <x/>
    </i>
    <i r="1">
      <x v="20"/>
    </i>
    <i r="1">
      <x v="42"/>
    </i>
    <i>
      <x v="14"/>
    </i>
    <i r="1">
      <x v="26"/>
    </i>
    <i r="1">
      <x v="28"/>
    </i>
    <i r="1">
      <x v="36"/>
    </i>
    <i>
      <x v="8"/>
    </i>
    <i r="1">
      <x v="2"/>
    </i>
    <i r="1">
      <x v="13"/>
    </i>
    <i r="1">
      <x v="37"/>
    </i>
    <i>
      <x v="12"/>
    </i>
    <i r="1">
      <x v="8"/>
    </i>
    <i r="1">
      <x v="11"/>
    </i>
    <i r="1">
      <x v="25"/>
    </i>
    <i>
      <x v="9"/>
    </i>
    <i r="1">
      <x v="3"/>
    </i>
    <i r="1">
      <x v="4"/>
    </i>
    <i r="1">
      <x v="5"/>
    </i>
    <i>
      <x v="2"/>
    </i>
    <i r="1">
      <x v="9"/>
    </i>
    <i r="1">
      <x v="10"/>
    </i>
    <i r="1">
      <x v="16"/>
    </i>
    <i>
      <x v="5"/>
    </i>
    <i r="1">
      <x v="34"/>
    </i>
    <i r="1">
      <x v="43"/>
    </i>
    <i r="1">
      <x v="44"/>
    </i>
    <i>
      <x v="1"/>
    </i>
    <i r="1">
      <x v="19"/>
    </i>
    <i r="1">
      <x v="30"/>
    </i>
    <i r="1">
      <x v="35"/>
    </i>
  </rowItems>
  <colItems count="1">
    <i/>
  </colItems>
  <dataFields count="1">
    <dataField name="Endergebnis" fld="10" baseField="5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75C79A-46C5-461C-84EF-5DB932572A60}" name="PivotTable2" cacheId="0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compactData="0" fieldListSortAscending="1">
  <location ref="A3:G6" firstHeaderRow="0" firstDataRow="1" firstDataCol="3" rowPageCount="1" colPageCount="1"/>
  <pivotFields count="11">
    <pivotField axis="axisRow" compact="0" outline="0" showAll="0" sortType="descending" defaultSubtotal="0">
      <items count="45"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compact="0" outline="0" showAll="0" defaultSubtotal="0">
      <items count="8">
        <item x="0"/>
        <item x="1"/>
        <item x="4"/>
        <item x="3"/>
        <item x="2"/>
        <item x="5"/>
        <item x="6"/>
        <item x="7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8">
        <item x="5"/>
        <item x="0"/>
        <item x="2"/>
        <item x="1"/>
        <item x="3"/>
        <item x="4"/>
        <item x="6"/>
        <item x="7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name="Endergebnis" axis="axisRow" compact="0" outline="0" showAll="0" sortType="descending" defaultSubtotal="0">
      <items count="78">
        <item x="44"/>
        <item m="1" x="76"/>
        <item x="43"/>
        <item x="17"/>
        <item x="39"/>
        <item x="22"/>
        <item x="24"/>
        <item x="7"/>
        <item x="6"/>
        <item x="14"/>
        <item x="29"/>
        <item x="38"/>
        <item x="12"/>
        <item x="21"/>
        <item x="18"/>
        <item x="41"/>
        <item x="4"/>
        <item x="27"/>
        <item x="37"/>
        <item x="42"/>
        <item x="36"/>
        <item x="26"/>
        <item x="3"/>
        <item x="33"/>
        <item x="8"/>
        <item x="40"/>
        <item x="0"/>
        <item x="15"/>
        <item x="1"/>
        <item x="23"/>
        <item x="31"/>
        <item x="32"/>
        <item x="25"/>
        <item x="16"/>
        <item x="20"/>
        <item x="13"/>
        <item x="28"/>
        <item x="11"/>
        <item x="34"/>
        <item x="2"/>
        <item x="9"/>
        <item x="10"/>
        <item x="35"/>
        <item x="30"/>
        <item x="5"/>
        <item m="1" x="55"/>
        <item m="1" x="69"/>
        <item m="1" x="50"/>
        <item m="1" x="71"/>
        <item m="1" x="51"/>
        <item m="1" x="56"/>
        <item m="1" x="58"/>
        <item m="1" x="57"/>
        <item m="1" x="53"/>
        <item m="1" x="59"/>
        <item m="1" x="68"/>
        <item m="1" x="60"/>
        <item m="1" x="67"/>
        <item m="1" x="48"/>
        <item m="1" x="64"/>
        <item m="1" x="63"/>
        <item m="1" x="54"/>
        <item m="1" x="47"/>
        <item m="1" x="70"/>
        <item m="1" x="52"/>
        <item m="1" x="45"/>
        <item m="1" x="73"/>
        <item m="1" x="46"/>
        <item m="1" x="65"/>
        <item m="1" x="72"/>
        <item m="1" x="66"/>
        <item m="1" x="61"/>
        <item m="1" x="62"/>
        <item x="19"/>
        <item m="1" x="49"/>
        <item m="1" x="77"/>
        <item m="1" x="75"/>
        <item m="1" x="74"/>
      </items>
    </pivotField>
  </pivotFields>
  <rowFields count="3">
    <field x="10"/>
    <field x="0"/>
    <field x="1"/>
  </rowFields>
  <rowItems count="3">
    <i>
      <x v="42"/>
      <x v="9"/>
      <x v="3"/>
    </i>
    <i>
      <x v="43"/>
      <x v="14"/>
      <x v="3"/>
    </i>
    <i>
      <x v="73"/>
      <x v="25"/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item="6" hier="-1"/>
  </pageFields>
  <dataFields count="4">
    <dataField name="Runde 1" fld="6" baseField="0" baseItem="0" numFmtId="164"/>
    <dataField name="Runde 2" fld="7" baseField="0" baseItem="0"/>
    <dataField name="Runde 3" fld="8" baseField="0" baseItem="0"/>
    <dataField name="Runde 4" fld="9" baseField="0" baseItem="0"/>
  </dataFields>
  <formats count="6">
    <format dxfId="23">
      <pivotArea outline="0" fieldPosition="0">
        <references count="1">
          <reference field="4294967294" count="1" selected="0">
            <x v="0"/>
          </reference>
        </references>
      </pivotArea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">
      <pivotArea dataOnly="0" labelOnly="1" outline="0" fieldPosition="0">
        <references count="1">
          <reference field="10" count="3">
            <x v="70"/>
            <x v="72"/>
            <x v="73"/>
          </reference>
        </references>
      </pivotArea>
    </format>
    <format dxfId="20">
      <pivotArea field="4" type="button" dataOnly="0" labelOnly="1" outline="0" axis="axisPage" fieldPosition="0"/>
    </format>
    <format dxfId="19">
      <pivotArea field="10" type="button" dataOnly="0" labelOnly="1" outline="0" axis="axisRow" fieldPosition="0"/>
    </format>
    <format dxfId="18">
      <pivotArea dataOnly="0" labelOnly="1" outline="0" fieldPosition="0">
        <references count="1">
          <reference field="10" count="3">
            <x v="70"/>
            <x v="72"/>
            <x v="73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7F972E-FF32-4598-8D1A-56CB0D2122AC}" name="PivotTable5" cacheId="0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compactData="0" fieldListSortAscending="1">
  <location ref="A15:G17" firstHeaderRow="0" firstDataRow="1" firstDataCol="3" rowPageCount="1" colPageCount="1"/>
  <pivotFields count="11">
    <pivotField axis="axisRow" compact="0" outline="0" showAll="0" sortType="descending" defaultSubtotal="0">
      <items count="45"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compact="0" outline="0" showAll="0" defaultSubtotal="0">
      <items count="8">
        <item x="0"/>
        <item x="1"/>
        <item x="4"/>
        <item x="3"/>
        <item x="2"/>
        <item x="5"/>
        <item x="6"/>
        <item x="7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8">
        <item x="5"/>
        <item x="0"/>
        <item x="2"/>
        <item x="1"/>
        <item x="3"/>
        <item x="4"/>
        <item x="6"/>
        <item x="7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name="Endergebnis" axis="axisRow" compact="0" outline="0" showAll="0" sortType="descending" defaultSubtotal="0">
      <items count="78">
        <item x="44"/>
        <item m="1" x="76"/>
        <item x="43"/>
        <item x="17"/>
        <item x="39"/>
        <item x="22"/>
        <item x="24"/>
        <item x="7"/>
        <item x="6"/>
        <item x="14"/>
        <item x="29"/>
        <item x="38"/>
        <item x="12"/>
        <item x="21"/>
        <item x="18"/>
        <item x="41"/>
        <item x="4"/>
        <item x="27"/>
        <item x="37"/>
        <item x="42"/>
        <item x="36"/>
        <item x="26"/>
        <item x="3"/>
        <item x="33"/>
        <item x="8"/>
        <item x="40"/>
        <item x="0"/>
        <item x="15"/>
        <item x="1"/>
        <item x="23"/>
        <item x="31"/>
        <item x="32"/>
        <item x="25"/>
        <item x="16"/>
        <item x="20"/>
        <item x="13"/>
        <item x="28"/>
        <item x="11"/>
        <item x="34"/>
        <item x="2"/>
        <item x="9"/>
        <item x="10"/>
        <item x="35"/>
        <item x="30"/>
        <item x="5"/>
        <item m="1" x="55"/>
        <item m="1" x="69"/>
        <item m="1" x="50"/>
        <item m="1" x="71"/>
        <item m="1" x="51"/>
        <item m="1" x="56"/>
        <item m="1" x="58"/>
        <item m="1" x="57"/>
        <item m="1" x="53"/>
        <item m="1" x="59"/>
        <item m="1" x="68"/>
        <item m="1" x="60"/>
        <item m="1" x="67"/>
        <item m="1" x="48"/>
        <item m="1" x="64"/>
        <item m="1" x="63"/>
        <item m="1" x="54"/>
        <item m="1" x="47"/>
        <item m="1" x="70"/>
        <item m="1" x="52"/>
        <item m="1" x="45"/>
        <item m="1" x="73"/>
        <item m="1" x="46"/>
        <item m="1" x="65"/>
        <item m="1" x="72"/>
        <item m="1" x="66"/>
        <item m="1" x="61"/>
        <item m="1" x="62"/>
        <item x="19"/>
        <item m="1" x="49"/>
        <item m="1" x="77"/>
        <item m="1" x="75"/>
        <item m="1" x="74"/>
      </items>
    </pivotField>
  </pivotFields>
  <rowFields count="3">
    <field x="10"/>
    <field x="0"/>
    <field x="1"/>
  </rowFields>
  <rowItems count="2">
    <i>
      <x v="32"/>
      <x v="19"/>
      <x v="4"/>
    </i>
    <i>
      <x v="44"/>
      <x v="39"/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item="4" hier="-1"/>
  </pageFields>
  <dataFields count="4">
    <dataField name="Runde 1" fld="6" baseField="0" baseItem="0" numFmtId="164"/>
    <dataField name="Runde 2" fld="7" baseField="0" baseItem="0"/>
    <dataField name="Runde 3" fld="8" baseField="0" baseItem="0"/>
    <dataField name="Runde 4" fld="9" baseField="0" baseItem="0"/>
  </dataFields>
  <formats count="6">
    <format dxfId="29">
      <pivotArea outline="0" fieldPosition="0">
        <references count="1">
          <reference field="4294967294" count="1" selected="0">
            <x v="0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7">
      <pivotArea dataOnly="0" labelOnly="1" outline="0" fieldPosition="0">
        <references count="1">
          <reference field="10" count="2">
            <x v="66"/>
            <x v="74"/>
          </reference>
        </references>
      </pivotArea>
    </format>
    <format dxfId="26">
      <pivotArea field="4" type="button" dataOnly="0" labelOnly="1" outline="0" axis="axisPage" fieldPosition="0"/>
    </format>
    <format dxfId="25">
      <pivotArea field="10" type="button" dataOnly="0" labelOnly="1" outline="0" axis="axisRow" fieldPosition="0"/>
    </format>
    <format dxfId="24">
      <pivotArea dataOnly="0" labelOnly="1" outline="0" fieldPosition="0">
        <references count="1">
          <reference field="10" count="2">
            <x v="66"/>
            <x v="74"/>
          </reference>
        </references>
      </pivotArea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7DB06B-67CF-464E-AE5D-DD706966DEAA}" name="PivotTable8" cacheId="0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compactData="0" fieldListSortAscending="1">
  <location ref="A50:G71" firstHeaderRow="0" firstDataRow="1" firstDataCol="3" rowPageCount="1" colPageCount="1"/>
  <pivotFields count="11">
    <pivotField axis="axisRow" compact="0" outline="0" showAll="0" sortType="descending" defaultSubtotal="0">
      <items count="45"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compact="0" outline="0" showAll="0" defaultSubtotal="0">
      <items count="8">
        <item x="0"/>
        <item x="1"/>
        <item x="4"/>
        <item x="3"/>
        <item x="2"/>
        <item x="5"/>
        <item x="6"/>
        <item x="7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8">
        <item x="5"/>
        <item x="0"/>
        <item x="2"/>
        <item x="1"/>
        <item x="3"/>
        <item x="4"/>
        <item x="6"/>
        <item x="7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name="Endergebnis" axis="axisRow" compact="0" outline="0" showAll="0" sortType="descending" defaultSubtotal="0">
      <items count="78">
        <item x="44"/>
        <item m="1" x="76"/>
        <item x="43"/>
        <item x="17"/>
        <item x="39"/>
        <item x="22"/>
        <item x="24"/>
        <item x="7"/>
        <item x="6"/>
        <item x="14"/>
        <item x="29"/>
        <item x="38"/>
        <item x="12"/>
        <item x="21"/>
        <item x="18"/>
        <item x="41"/>
        <item x="4"/>
        <item x="27"/>
        <item x="37"/>
        <item x="42"/>
        <item x="36"/>
        <item x="26"/>
        <item x="3"/>
        <item x="33"/>
        <item x="8"/>
        <item x="40"/>
        <item x="0"/>
        <item x="15"/>
        <item x="1"/>
        <item x="23"/>
        <item x="31"/>
        <item x="32"/>
        <item x="25"/>
        <item x="16"/>
        <item x="20"/>
        <item x="13"/>
        <item x="28"/>
        <item x="11"/>
        <item x="34"/>
        <item x="2"/>
        <item x="9"/>
        <item x="10"/>
        <item x="35"/>
        <item x="30"/>
        <item x="5"/>
        <item m="1" x="55"/>
        <item m="1" x="69"/>
        <item m="1" x="50"/>
        <item m="1" x="71"/>
        <item m="1" x="51"/>
        <item m="1" x="56"/>
        <item m="1" x="58"/>
        <item m="1" x="57"/>
        <item m="1" x="53"/>
        <item m="1" x="59"/>
        <item m="1" x="68"/>
        <item m="1" x="60"/>
        <item m="1" x="67"/>
        <item m="1" x="48"/>
        <item m="1" x="64"/>
        <item m="1" x="63"/>
        <item m="1" x="54"/>
        <item m="1" x="47"/>
        <item m="1" x="70"/>
        <item m="1" x="52"/>
        <item m="1" x="45"/>
        <item m="1" x="73"/>
        <item m="1" x="46"/>
        <item m="1" x="65"/>
        <item m="1" x="72"/>
        <item m="1" x="66"/>
        <item m="1" x="61"/>
        <item m="1" x="62"/>
        <item x="19"/>
        <item m="1" x="49"/>
        <item m="1" x="77"/>
        <item m="1" x="75"/>
        <item m="1" x="74"/>
      </items>
    </pivotField>
  </pivotFields>
  <rowFields count="3">
    <field x="10"/>
    <field x="0"/>
    <field x="1"/>
  </rowFields>
  <rowItems count="21">
    <i>
      <x v="2"/>
      <x v="1"/>
      <x v="4"/>
    </i>
    <i>
      <x v="8"/>
      <x v="38"/>
      <x v="4"/>
    </i>
    <i>
      <x v="9"/>
      <x v="30"/>
      <x v="4"/>
    </i>
    <i>
      <x v="10"/>
      <x v="15"/>
      <x v="4"/>
    </i>
    <i>
      <x v="11"/>
      <x v="6"/>
      <x v="2"/>
    </i>
    <i>
      <x v="12"/>
      <x v="32"/>
      <x v="4"/>
    </i>
    <i>
      <x v="13"/>
      <x v="23"/>
      <x v="5"/>
    </i>
    <i>
      <x v="14"/>
      <x v="26"/>
      <x v="2"/>
    </i>
    <i>
      <x v="15"/>
      <x v="3"/>
      <x v="5"/>
    </i>
    <i>
      <x v="17"/>
      <x v="17"/>
      <x v="2"/>
    </i>
    <i>
      <x v="18"/>
      <x v="7"/>
      <x v="4"/>
    </i>
    <i>
      <x v="20"/>
      <x v="8"/>
      <x v="2"/>
    </i>
    <i>
      <x v="23"/>
      <x v="11"/>
      <x v="1"/>
    </i>
    <i>
      <x v="25"/>
      <x v="4"/>
      <x v="5"/>
    </i>
    <i>
      <x v="28"/>
      <x v="43"/>
      <x v="1"/>
    </i>
    <i>
      <x v="29"/>
      <x v="21"/>
      <x v="1"/>
    </i>
    <i>
      <x v="31"/>
      <x v="12"/>
      <x v="3"/>
    </i>
    <i>
      <x v="35"/>
      <x v="31"/>
      <x v="4"/>
    </i>
    <i>
      <x v="36"/>
      <x v="16"/>
      <x v="2"/>
    </i>
    <i>
      <x v="38"/>
      <x v="10"/>
      <x v="1"/>
    </i>
    <i>
      <x v="39"/>
      <x v="42"/>
      <x v="4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item="3" hier="-1"/>
  </pageFields>
  <dataFields count="4">
    <dataField name="Runde 1" fld="6" baseField="0" baseItem="0" numFmtId="164"/>
    <dataField name="Runde 2" fld="7" baseField="0" baseItem="0"/>
    <dataField name="Runde 3" fld="8" baseField="0" baseItem="0"/>
    <dataField name="Runde 4" fld="9" baseField="0" baseItem="0"/>
  </dataFields>
  <formats count="6">
    <format dxfId="35">
      <pivotArea outline="0" fieldPosition="0">
        <references count="1">
          <reference field="4294967294" count="1" selected="0">
            <x v="0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">
      <pivotArea dataOnly="0" labelOnly="1" outline="0" fieldPosition="0">
        <references count="1">
          <reference field="10" count="21">
            <x v="10"/>
            <x v="45"/>
            <x v="46"/>
            <x v="47"/>
            <x v="48"/>
            <x v="50"/>
            <x v="51"/>
            <x v="52"/>
            <x v="53"/>
            <x v="55"/>
            <x v="56"/>
            <x v="57"/>
            <x v="59"/>
            <x v="60"/>
            <x v="61"/>
            <x v="63"/>
            <x v="65"/>
            <x v="67"/>
            <x v="68"/>
            <x v="69"/>
            <x v="71"/>
          </reference>
        </references>
      </pivotArea>
    </format>
    <format dxfId="32">
      <pivotArea field="4" type="button" dataOnly="0" labelOnly="1" outline="0" axis="axisPage" fieldPosition="0"/>
    </format>
    <format dxfId="31">
      <pivotArea field="10" type="button" dataOnly="0" labelOnly="1" outline="0" axis="axisRow" fieldPosition="0"/>
    </format>
    <format dxfId="30">
      <pivotArea dataOnly="0" labelOnly="1" outline="0" fieldPosition="0">
        <references count="1">
          <reference field="10" count="21">
            <x v="10"/>
            <x v="45"/>
            <x v="46"/>
            <x v="47"/>
            <x v="48"/>
            <x v="50"/>
            <x v="51"/>
            <x v="52"/>
            <x v="53"/>
            <x v="55"/>
            <x v="56"/>
            <x v="57"/>
            <x v="59"/>
            <x v="60"/>
            <x v="61"/>
            <x v="63"/>
            <x v="65"/>
            <x v="67"/>
            <x v="68"/>
            <x v="69"/>
            <x v="71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F29293-02DC-46EA-9012-467AB9381A83}" name="PivotTable6" cacheId="0" applyNumberFormats="0" applyBorderFormats="0" applyFontFormats="0" applyPatternFormats="0" applyAlignmentFormats="0" applyWidthHeightFormats="1" dataCaption="Werte" updatedVersion="8" minRefreshableVersion="3" useAutoFormatting="1" rowGrandTotals="0" colGrandTotals="0" itemPrintTitles="1" createdVersion="8" indent="0" compact="0" compactData="0" fieldListSortAscending="1">
  <location ref="A21:G24" firstHeaderRow="0" firstDataRow="1" firstDataCol="3" rowPageCount="1" colPageCount="1"/>
  <pivotFields count="11">
    <pivotField axis="axisRow" compact="0" outline="0" showAll="0" sortType="descending" defaultSubtotal="0">
      <items count="45"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axis="axisRow" compact="0" outline="0" showAll="0" defaultSubtotal="0">
      <items count="8">
        <item x="0"/>
        <item x="1"/>
        <item x="4"/>
        <item x="3"/>
        <item x="2"/>
        <item x="5"/>
        <item x="6"/>
        <item x="7"/>
      </items>
    </pivotField>
    <pivotField compact="0" outline="0" showAll="0" defaultSubtotal="0"/>
    <pivotField compact="0" outline="0" showAll="0" defaultSubtotal="0"/>
    <pivotField axis="axisPage" compact="0" outline="0" showAll="0" defaultSubtotal="0">
      <items count="8">
        <item x="5"/>
        <item x="0"/>
        <item x="2"/>
        <item x="1"/>
        <item x="3"/>
        <item x="4"/>
        <item x="6"/>
        <item x="7"/>
      </items>
    </pivotField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name="Endergebnis" axis="axisRow" compact="0" outline="0" showAll="0" sortType="descending" defaultSubtotal="0">
      <items count="78">
        <item x="44"/>
        <item m="1" x="76"/>
        <item x="43"/>
        <item x="17"/>
        <item x="39"/>
        <item x="22"/>
        <item x="24"/>
        <item x="7"/>
        <item x="6"/>
        <item x="14"/>
        <item x="29"/>
        <item x="38"/>
        <item x="12"/>
        <item x="21"/>
        <item x="18"/>
        <item x="41"/>
        <item x="4"/>
        <item x="27"/>
        <item x="37"/>
        <item x="42"/>
        <item x="36"/>
        <item x="26"/>
        <item x="3"/>
        <item x="33"/>
        <item x="8"/>
        <item x="40"/>
        <item x="0"/>
        <item x="15"/>
        <item x="1"/>
        <item x="23"/>
        <item x="31"/>
        <item x="32"/>
        <item x="25"/>
        <item x="16"/>
        <item x="20"/>
        <item x="13"/>
        <item x="28"/>
        <item x="11"/>
        <item x="34"/>
        <item x="2"/>
        <item x="9"/>
        <item x="10"/>
        <item x="35"/>
        <item x="30"/>
        <item x="5"/>
        <item m="1" x="55"/>
        <item m="1" x="69"/>
        <item m="1" x="50"/>
        <item m="1" x="71"/>
        <item m="1" x="51"/>
        <item m="1" x="56"/>
        <item m="1" x="58"/>
        <item m="1" x="57"/>
        <item m="1" x="53"/>
        <item m="1" x="59"/>
        <item m="1" x="68"/>
        <item m="1" x="60"/>
        <item m="1" x="67"/>
        <item m="1" x="48"/>
        <item m="1" x="64"/>
        <item m="1" x="63"/>
        <item m="1" x="54"/>
        <item m="1" x="47"/>
        <item m="1" x="70"/>
        <item m="1" x="52"/>
        <item m="1" x="45"/>
        <item m="1" x="73"/>
        <item m="1" x="46"/>
        <item m="1" x="65"/>
        <item m="1" x="72"/>
        <item m="1" x="66"/>
        <item m="1" x="61"/>
        <item m="1" x="62"/>
        <item x="19"/>
        <item m="1" x="49"/>
        <item m="1" x="77"/>
        <item m="1" x="75"/>
        <item m="1" x="74"/>
      </items>
    </pivotField>
  </pivotFields>
  <rowFields count="3">
    <field x="10"/>
    <field x="0"/>
    <field x="1"/>
  </rowFields>
  <rowItems count="3">
    <i>
      <x v="34"/>
      <x v="24"/>
      <x/>
    </i>
    <i>
      <x v="37"/>
      <x v="33"/>
      <x v="4"/>
    </i>
    <i>
      <x v="40"/>
      <x v="35"/>
      <x v="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4" item="0" hier="-1"/>
  </pageFields>
  <dataFields count="4">
    <dataField name="Runde 1" fld="6" baseField="0" baseItem="0" numFmtId="164"/>
    <dataField name="Runde 2" fld="7" baseField="0" baseItem="0"/>
    <dataField name="Runde 3" fld="8" baseField="0" baseItem="0"/>
    <dataField name="Runde 4" fld="9" baseField="0" baseItem="0"/>
  </dataFields>
  <formats count="6">
    <format dxfId="41">
      <pivotArea outline="0" fieldPosition="0">
        <references count="1">
          <reference field="4294967294" count="1" selected="0">
            <x v="0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9">
      <pivotArea dataOnly="0" labelOnly="1" outline="0" fieldPosition="0">
        <references count="1">
          <reference field="10" count="3">
            <x v="34"/>
            <x v="40"/>
            <x v="64"/>
          </reference>
        </references>
      </pivotArea>
    </format>
    <format dxfId="38">
      <pivotArea field="4" type="button" dataOnly="0" labelOnly="1" outline="0" axis="axisPage" fieldPosition="0"/>
    </format>
    <format dxfId="37">
      <pivotArea field="10" type="button" dataOnly="0" labelOnly="1" outline="0" axis="axisRow" fieldPosition="0"/>
    </format>
    <format dxfId="36">
      <pivotArea dataOnly="0" labelOnly="1" outline="0" fieldPosition="0">
        <references count="1">
          <reference field="10" count="3">
            <x v="34"/>
            <x v="40"/>
            <x v="64"/>
          </reference>
        </references>
      </pivotArea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94A5D5-972B-4B1E-87A0-00DA99BD5868}" name="Tabelle3" displayName="Tabelle3" ref="B38:I44" totalsRowShown="0" headerRowDxfId="241" dataDxfId="239" headerRowBorderDxfId="240" tableBorderDxfId="238">
  <autoFilter ref="B38:I44" xr:uid="{3894A5D5-972B-4B1E-87A0-00DA99BD5868}"/>
  <sortState xmlns:xlrd2="http://schemas.microsoft.com/office/spreadsheetml/2017/richdata2" ref="B39:I44">
    <sortCondition descending="1" ref="H38:H44"/>
  </sortState>
  <tableColumns count="8">
    <tableColumn id="1" xr3:uid="{89818E5E-FB82-4F60-AD91-46363FBB6A0F}" name="Einzelwertung Damen II" dataDxfId="237"/>
    <tableColumn id="2" xr3:uid="{88827E0D-AF88-4E3A-9BFB-067F4B336676}" name="Runde 1" dataDxfId="236">
      <calculatedColumnFormula>VLOOKUP($B39,Teilnehmer!$A:$AA,10,FALSE)</calculatedColumnFormula>
    </tableColumn>
    <tableColumn id="3" xr3:uid="{ED73DB4A-AED5-46A9-978C-992AB580F0DD}" name="Runde 2" dataDxfId="235">
      <calculatedColumnFormula>VLOOKUP($B39,Teilnehmer!$A:$AA,14,FALSE)</calculatedColumnFormula>
    </tableColumn>
    <tableColumn id="4" xr3:uid="{3C317E44-A02D-489C-BC43-DF1F9A0CCE2A}" name="Runde 3" dataDxfId="234">
      <calculatedColumnFormula>VLOOKUP($B39,Teilnehmer!$A:$AA,18,FALSE)</calculatedColumnFormula>
    </tableColumn>
    <tableColumn id="5" xr3:uid="{73F19CCB-D683-4585-AB2F-608A66D1F0D3}" name="Runde 4" dataDxfId="233">
      <calculatedColumnFormula>VLOOKUP($B39,Teilnehmer!$A:$AA,22,FALSE)</calculatedColumnFormula>
    </tableColumn>
    <tableColumn id="6" xr3:uid="{EB03BF22-60E5-40F7-8365-DE65B40DE03B}" name="Runde 5" dataDxfId="232">
      <calculatedColumnFormula>VLOOKUP($B39,Teilnehmer!$A:$AA,26,FALSE)</calculatedColumnFormula>
    </tableColumn>
    <tableColumn id="7" xr3:uid="{EEA1A804-FE8A-4B00-9A4B-07F9649F40E6}" name="Gesamt" dataDxfId="231">
      <calculatedColumnFormula>VLOOKUP($B39,Teilnehmer!$A:$AA,27,FALSE)</calculatedColumnFormula>
    </tableColumn>
    <tableColumn id="8" xr3:uid="{8CC3BF39-AB06-471A-A590-22D07E0833AE}" name="Verein" dataDxfId="230">
      <calculatedColumnFormula>VLOOKUP($B39,Teilnehmer!A:B,2,FALSE)</calculatedColumnFormula>
    </tableColumn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ABCE8D-D692-4CD1-B3A2-DB020A273BF5}" name="Tabelle12" displayName="Tabelle12" ref="A8:G13" totalsRowShown="0" headerRowDxfId="140" tableBorderDxfId="139">
  <autoFilter ref="A8:G13" xr:uid="{F0ABCE8D-D692-4CD1-B3A2-DB020A273BF5}"/>
  <tableColumns count="7">
    <tableColumn id="1" xr3:uid="{A43272AD-988B-46CA-948B-F81E51A84A38}" name="Schütze"/>
    <tableColumn id="2" xr3:uid="{BF126773-DDF0-478C-B805-D7022B48F4FD}" name="Runde 1" dataDxfId="138">
      <calculatedColumnFormula>VLOOKUP($A9,Ergebnisliste!$B$21:$H$76,2,FALSE)</calculatedColumnFormula>
    </tableColumn>
    <tableColumn id="3" xr3:uid="{2ED946F0-3FE7-4470-B54F-FB7F1FD45041}" name="Runde 2" dataDxfId="137">
      <calculatedColumnFormula>VLOOKUP(A9,Ergebnisliste!$B$21:$H$76,3,FALSE)</calculatedColumnFormula>
    </tableColumn>
    <tableColumn id="4" xr3:uid="{A3C21CCE-7718-4BB8-AB95-6D46B5183930}" name="Runde 3" dataDxfId="136">
      <calculatedColumnFormula>VLOOKUP($A9,Ergebnisliste!$B$21:$H$76,4,FALSE)</calculatedColumnFormula>
    </tableColumn>
    <tableColumn id="5" xr3:uid="{2C15BB12-1878-4FE4-8EF8-D26F395C9B9E}" name="Runde 4" dataDxfId="135">
      <calculatedColumnFormula>VLOOKUP($A9,Ergebnisliste!$B$21:$H$76,5,FALSE)</calculatedColumnFormula>
    </tableColumn>
    <tableColumn id="6" xr3:uid="{35613C6E-E708-4F7E-98BF-F9767D6924E1}" name="Runde 5" dataDxfId="134"/>
    <tableColumn id="7" xr3:uid="{D127D549-9506-4B86-8757-FB5E90CD3B47}" name="Gesamt" dataDxfId="133">
      <calculatedColumnFormula>SUM(B9:F9)</calculatedColumnFormula>
    </tableColumn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B24E2BB-3D6F-40AF-A527-EF0C9831E64A}" name="Tabelle13" displayName="Tabelle13" ref="A15:G19" totalsRowShown="0" headerRowDxfId="132" tableBorderDxfId="131">
  <autoFilter ref="A15:G19" xr:uid="{AB24E2BB-3D6F-40AF-A527-EF0C9831E64A}"/>
  <tableColumns count="7">
    <tableColumn id="1" xr3:uid="{76D2F6C2-C760-4170-8BBB-E74278C12C3F}" name="Schütze"/>
    <tableColumn id="2" xr3:uid="{B798C000-859C-4E3A-9FC4-B3EE5357F322}" name="Runde 1" dataDxfId="130">
      <calculatedColumnFormula>VLOOKUP($A16,Ergebnisliste!$B$21:$H$76,2,FALSE)</calculatedColumnFormula>
    </tableColumn>
    <tableColumn id="3" xr3:uid="{18BDEF52-114C-4D14-9276-F07CC1712546}" name="Runde 2" dataDxfId="129">
      <calculatedColumnFormula>VLOOKUP(A16,Ergebnisliste!$B$21:$H$76,3,FALSE)</calculatedColumnFormula>
    </tableColumn>
    <tableColumn id="4" xr3:uid="{60F78A90-4F1E-4809-972C-99C0C86DD926}" name="Runde 3" dataDxfId="128">
      <calculatedColumnFormula>VLOOKUP($A16,Ergebnisliste!$B$21:$H$76,4,FALSE)</calculatedColumnFormula>
    </tableColumn>
    <tableColumn id="5" xr3:uid="{845AC2B1-8100-4F38-9664-BA68B335525C}" name="Runde 4" dataDxfId="127">
      <calculatedColumnFormula>VLOOKUP($A16,Ergebnisliste!$B$21:$H$76,5,FALSE)</calculatedColumnFormula>
    </tableColumn>
    <tableColumn id="6" xr3:uid="{F913C07A-99E9-4406-98D8-5CF69765ABED}" name="Runde 5" dataDxfId="126">
      <calculatedColumnFormula>VLOOKUP($A16,Ergebnisliste!$B$21:$H$203,6,FALSE)</calculatedColumnFormula>
    </tableColumn>
    <tableColumn id="7" xr3:uid="{C45ED5BC-079D-48C2-8F52-39B8C90A0EC7}" name="Gesamt" dataDxfId="125">
      <calculatedColumnFormula>SUM(B16:F16)</calculatedColumnFormula>
    </tableColumn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8BDA0AF-CAFF-4C72-92AA-C4DFA47CA0E4}" name="Tabelle14" displayName="Tabelle14" ref="A21:G25" totalsRowShown="0" headerRowDxfId="124" tableBorderDxfId="123">
  <autoFilter ref="A21:G25" xr:uid="{A8BDA0AF-CAFF-4C72-92AA-C4DFA47CA0E4}"/>
  <tableColumns count="7">
    <tableColumn id="1" xr3:uid="{92DFFAE8-0151-459B-9AB4-58E88DC6F482}" name="Schütze"/>
    <tableColumn id="2" xr3:uid="{B4E8DF66-FBEE-4960-A086-6A4E69FAF3C8}" name="Runde 1">
      <calculatedColumnFormula>VLOOKUP($A22,Ergebnisliste!$B$21:$H$76,2,FALSE)</calculatedColumnFormula>
    </tableColumn>
    <tableColumn id="3" xr3:uid="{B6AD4A93-35DB-4A22-BB2D-E9BF04A8BD85}" name="Runde 2">
      <calculatedColumnFormula>VLOOKUP(A22,Ergebnisliste!$B$21:$H$76,3,FALSE)</calculatedColumnFormula>
    </tableColumn>
    <tableColumn id="4" xr3:uid="{9AF95BA7-B113-41F3-937A-6C8939C2982B}" name="Runde 3">
      <calculatedColumnFormula>VLOOKUP($A22,Ergebnisliste!$B$21:$H$76,4,FALSE)</calculatedColumnFormula>
    </tableColumn>
    <tableColumn id="5" xr3:uid="{93155EC8-CE49-474E-989D-E22010986024}" name="Runde 4">
      <calculatedColumnFormula>VLOOKUP($A22,Ergebnisliste!$B$21:$H$76,5,FALSE)</calculatedColumnFormula>
    </tableColumn>
    <tableColumn id="6" xr3:uid="{8BEE316B-D7F3-4789-83C9-BF9E393EC003}" name="Runde 5"/>
    <tableColumn id="7" xr3:uid="{8ECF80C9-3D8C-48E6-AA07-9CE1E04080BF}" name="Gesamt" dataDxfId="122">
      <calculatedColumnFormula>SUM(B22:F22)</calculatedColumnFormula>
    </tableColumn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5669A35-A6E4-4946-9C88-585CAD876355}" name="Tabelle15" displayName="Tabelle15" ref="A27:G31" totalsRowShown="0" headerRowDxfId="121" tableBorderDxfId="120">
  <autoFilter ref="A27:G31" xr:uid="{95669A35-A6E4-4946-9C88-585CAD876355}"/>
  <tableColumns count="7">
    <tableColumn id="1" xr3:uid="{B7CD2E4D-30C8-4912-AC2A-2EA9257C83F5}" name="Schütze"/>
    <tableColumn id="2" xr3:uid="{159C02CD-6E0D-44C5-A1F9-DBD52926AF3A}" name="Runde 1" dataDxfId="119">
      <calculatedColumnFormula>VLOOKUP($A28,Ergebnisliste!$B$21:$H$76,2,FALSE)</calculatedColumnFormula>
    </tableColumn>
    <tableColumn id="3" xr3:uid="{1257E2BA-385C-4365-A070-09BC7D7656EC}" name="Runde 2" dataDxfId="118">
      <calculatedColumnFormula>VLOOKUP(A28,Ergebnisliste!$B$21:$H$76,3,FALSE)</calculatedColumnFormula>
    </tableColumn>
    <tableColumn id="4" xr3:uid="{DDF0B4D7-6F7B-4155-9B9D-D9C14B854ABF}" name="Runde 3" dataDxfId="117">
      <calculatedColumnFormula>VLOOKUP($A28,Ergebnisliste!$B$21:$H$76,4,FALSE)</calculatedColumnFormula>
    </tableColumn>
    <tableColumn id="5" xr3:uid="{CD894DB7-D6EE-4BB5-90EC-CD4EEA7956B2}" name="Runde 4" dataDxfId="116">
      <calculatedColumnFormula>VLOOKUP($A28,Ergebnisliste!$B$21:$H$76,5,FALSE)</calculatedColumnFormula>
    </tableColumn>
    <tableColumn id="6" xr3:uid="{E78721AA-648C-48C1-9609-0769F5672445}" name="Runde 5" dataDxfId="115"/>
    <tableColumn id="7" xr3:uid="{39AC84A2-8720-4BD2-97AC-335F2A4BBA55}" name="Gesamt" dataDxfId="114">
      <calculatedColumnFormula>SUM(B28:F28)</calculatedColumnFormula>
    </tableColumn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87BA775-A625-41F3-B6A7-CB031231593B}" name="Tabelle16" displayName="Tabelle16" ref="A33:G38" totalsRowShown="0" headerRowDxfId="113" tableBorderDxfId="112">
  <autoFilter ref="A33:G38" xr:uid="{687BA775-A625-41F3-B6A7-CB031231593B}"/>
  <tableColumns count="7">
    <tableColumn id="1" xr3:uid="{3B38072A-A19B-4A8D-A7B0-D33BE863481F}" name="Schütze"/>
    <tableColumn id="2" xr3:uid="{696D7C9B-76AE-4629-BDFD-FBA26227D767}" name="Runde 1" dataDxfId="111">
      <calculatedColumnFormula>VLOOKUP($A34,Ergebnisliste!$B$21:$H$76,2,FALSE)</calculatedColumnFormula>
    </tableColumn>
    <tableColumn id="3" xr3:uid="{007F3297-9478-4884-86F2-92A698587555}" name="Runde 2" dataDxfId="110">
      <calculatedColumnFormula>VLOOKUP(A34,Ergebnisliste!$B$21:$H$76,3,FALSE)</calculatedColumnFormula>
    </tableColumn>
    <tableColumn id="4" xr3:uid="{F1376BF7-3053-40A3-A4D9-AE77ECF04DCC}" name="Runde 3" dataDxfId="109">
      <calculatedColumnFormula>VLOOKUP($A34,Ergebnisliste!$B$21:$H$76,4,FALSE)</calculatedColumnFormula>
    </tableColumn>
    <tableColumn id="5" xr3:uid="{A86206EE-CA78-41F9-94EF-19BCB8DC2FC9}" name="Runde 4" dataDxfId="108">
      <calculatedColumnFormula>VLOOKUP($A34,Ergebnisliste!$B$21:$H$76,5,FALSE)</calculatedColumnFormula>
    </tableColumn>
    <tableColumn id="6" xr3:uid="{52608F81-A345-43D6-A6F3-EFF68C5430BA}" name="Runde 5" dataDxfId="107"/>
    <tableColumn id="7" xr3:uid="{F6126C6C-35FB-4DC1-A45A-ECBC4CA346FF}" name="Gesamt" dataDxfId="106">
      <calculatedColumnFormula>SUM(B34:F34)</calculatedColumnFormula>
    </tableColumn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B3E77F5-3C21-4CB8-8C38-074D9121217D}" name="Tabelle17" displayName="Tabelle17" ref="A40:G44" totalsRowShown="0" headerRowDxfId="105" tableBorderDxfId="104">
  <autoFilter ref="A40:G44" xr:uid="{DB3E77F5-3C21-4CB8-8C38-074D9121217D}"/>
  <tableColumns count="7">
    <tableColumn id="1" xr3:uid="{CF372C3E-15EC-4E7E-8BD3-44E1CDCC3CC5}" name="Schütze"/>
    <tableColumn id="2" xr3:uid="{C1101E50-D73F-424D-9F8A-5BF970341484}" name="Runde 1" dataDxfId="103">
      <calculatedColumnFormula>VLOOKUP($A41,Ergebnisliste!$B$21:$H$76,2,FALSE)</calculatedColumnFormula>
    </tableColumn>
    <tableColumn id="3" xr3:uid="{EE3AC5E1-1975-454B-88F4-D1D11EE26ECE}" name="Runde 2" dataDxfId="102">
      <calculatedColumnFormula>VLOOKUP(A41,Ergebnisliste!$B$21:$H$76,3,FALSE)</calculatedColumnFormula>
    </tableColumn>
    <tableColumn id="4" xr3:uid="{98BAE2DE-9FC7-4D27-BF2D-D0B78CD089D1}" name="Runde 3" dataDxfId="101">
      <calculatedColumnFormula>VLOOKUP($A41,Ergebnisliste!$B$21:$H$76,4,FALSE)</calculatedColumnFormula>
    </tableColumn>
    <tableColumn id="5" xr3:uid="{E0A18D6C-70B7-4021-9F15-7C258760D04B}" name="Runde 4" dataDxfId="100">
      <calculatedColumnFormula>VLOOKUP($A41,Ergebnisliste!$B$21:$H$76,5,FALSE)</calculatedColumnFormula>
    </tableColumn>
    <tableColumn id="6" xr3:uid="{C282246A-2289-4F13-A7E0-78538CDF8E6D}" name="Runde 5" dataDxfId="99"/>
    <tableColumn id="7" xr3:uid="{D8B74155-F2A3-4E0C-B239-6503D9302ACB}" name="Gesamt" dataDxfId="98">
      <calculatedColumnFormula>SUM(B41:F41)</calculatedColumnFormula>
    </tableColumn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2B5CC6C-55F8-4D3E-BE1C-400D356919EA}" name="Tabelle18" displayName="Tabelle18" ref="A46:G50" totalsRowShown="0" headerRowDxfId="97" tableBorderDxfId="96">
  <autoFilter ref="A46:G50" xr:uid="{B2B5CC6C-55F8-4D3E-BE1C-400D356919EA}"/>
  <tableColumns count="7">
    <tableColumn id="1" xr3:uid="{36D9DC87-E109-44E6-83D4-2E4358285B7E}" name="Schütze"/>
    <tableColumn id="2" xr3:uid="{39CAC4A1-9B2A-441F-AA26-A472E0F9B8EC}" name="Runde 1" dataDxfId="95">
      <calculatedColumnFormula>VLOOKUP($A47,Ergebnisliste!$B$21:$H$76,2,FALSE)</calculatedColumnFormula>
    </tableColumn>
    <tableColumn id="3" xr3:uid="{79FC64C6-E4EF-48DB-8BBF-82FCB62AC0E6}" name="Runde 2" dataDxfId="94">
      <calculatedColumnFormula>VLOOKUP(A47,Ergebnisliste!$B$21:$H$76,3,FALSE)</calculatedColumnFormula>
    </tableColumn>
    <tableColumn id="4" xr3:uid="{AEF644D2-6992-4017-BF6E-8A980E27B5B4}" name="Runde 3" dataDxfId="93">
      <calculatedColumnFormula>VLOOKUP($A47,Ergebnisliste!$B$21:$H$76,4,FALSE)</calculatedColumnFormula>
    </tableColumn>
    <tableColumn id="5" xr3:uid="{84D53F46-AF6E-41C8-B76A-A95A858766D3}" name="Runde 4" dataDxfId="92">
      <calculatedColumnFormula>VLOOKUP($A47,Ergebnisliste!$B$21:$H$76,5,FALSE)</calculatedColumnFormula>
    </tableColumn>
    <tableColumn id="6" xr3:uid="{A58C56AA-C8E2-430B-A238-AD267C7F0086}" name="Runde 5" dataDxfId="91"/>
    <tableColumn id="7" xr3:uid="{8DA1600D-FBFB-4EC3-90C1-315CD528096A}" name="Gesamt" dataDxfId="90">
      <calculatedColumnFormula>SUM(B47:F47)</calculatedColumnFormula>
    </tableColumn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EF1F841-3721-43CA-8EFD-1994738564EE}" name="Tabelle19" displayName="Tabelle19" ref="A52:G56" totalsRowShown="0" headerRowDxfId="89" tableBorderDxfId="88">
  <autoFilter ref="A52:G56" xr:uid="{8EF1F841-3721-43CA-8EFD-1994738564EE}"/>
  <tableColumns count="7">
    <tableColumn id="1" xr3:uid="{937639B1-996B-4855-933D-04937DB9F240}" name="Schütze"/>
    <tableColumn id="2" xr3:uid="{10C1FEDC-DC37-45DE-8E18-425C2C9BED66}" name="Runde 1" dataDxfId="87">
      <calculatedColumnFormula>VLOOKUP($A53,Ergebnisliste!$B$21:$H$76,2,FALSE)</calculatedColumnFormula>
    </tableColumn>
    <tableColumn id="3" xr3:uid="{BFABB665-697F-4CDE-992B-120FB6D8828D}" name="Runde 2" dataDxfId="86">
      <calculatedColumnFormula>VLOOKUP(A53,Ergebnisliste!$B$21:$H$76,3,FALSE)</calculatedColumnFormula>
    </tableColumn>
    <tableColumn id="4" xr3:uid="{0EA87B20-33F6-47EB-AD6C-6C68303C0572}" name="Runde 3" dataDxfId="85">
      <calculatedColumnFormula>VLOOKUP($A53,Ergebnisliste!$B$21:$H$76,4,FALSE)</calculatedColumnFormula>
    </tableColumn>
    <tableColumn id="5" xr3:uid="{E64A0FB9-097E-4CC7-8C77-1B29C999AD58}" name="Runde 4" dataDxfId="84">
      <calculatedColumnFormula>VLOOKUP($A53,Ergebnisliste!$B$21:$H$76,5,FALSE)</calculatedColumnFormula>
    </tableColumn>
    <tableColumn id="6" xr3:uid="{605E2E93-A331-44D5-AD1B-D6DE08D0B220}" name="Runde 5" dataDxfId="83"/>
    <tableColumn id="7" xr3:uid="{7798A243-4196-4670-A1FF-3DA5332D66AC}" name="Gesamt" dataDxfId="82">
      <calculatedColumnFormula>SUM(B53:F53)</calculatedColumnFormula>
    </tableColumn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F7648E1-7CE4-4DF7-ADCC-0F06DF22E3B7}" name="Tabelle20" displayName="Tabelle20" ref="A58:G63" totalsRowShown="0" headerRowDxfId="81" tableBorderDxfId="80">
  <autoFilter ref="A58:G63" xr:uid="{BF7648E1-7CE4-4DF7-ADCC-0F06DF22E3B7}"/>
  <tableColumns count="7">
    <tableColumn id="1" xr3:uid="{56E1FFBD-E518-40DE-ADAB-1A7107FA2381}" name="Schütze"/>
    <tableColumn id="2" xr3:uid="{0994888C-8220-40DF-9969-268F4A540606}" name="Runde 1" dataDxfId="79">
      <calculatedColumnFormula>VLOOKUP($A59,Ergebnisliste!$B$21:$H$76,2,FALSE)</calculatedColumnFormula>
    </tableColumn>
    <tableColumn id="3" xr3:uid="{BA62CB31-8EFC-417C-BB7F-471E2C77E60A}" name="Runde 2" dataDxfId="78">
      <calculatedColumnFormula>VLOOKUP(A59,Ergebnisliste!$B$21:$H$76,3,FALSE)</calculatedColumnFormula>
    </tableColumn>
    <tableColumn id="4" xr3:uid="{BBBA5589-B2F9-4C61-AA4D-0742222D7A1E}" name="Runde 3" dataDxfId="77">
      <calculatedColumnFormula>VLOOKUP($A59,Ergebnisliste!$B$21:$H$76,4,FALSE)</calculatedColumnFormula>
    </tableColumn>
    <tableColumn id="5" xr3:uid="{883752B6-B954-4349-8685-90EFE1721824}" name="Runde 4" dataDxfId="76">
      <calculatedColumnFormula>VLOOKUP($A59,Ergebnisliste!$B$21:$H$76,5,FALSE)</calculatedColumnFormula>
    </tableColumn>
    <tableColumn id="6" xr3:uid="{23F36295-F2E2-40BC-A9E3-EF2B668B38F3}" name="Runde 5" dataDxfId="75"/>
    <tableColumn id="7" xr3:uid="{83ECD98F-1C6B-4137-9ADC-76C4A4131800}" name="Gesamt" dataDxfId="74">
      <calculatedColumnFormula>SUM(B59:F59)</calculatedColumnFormula>
    </tableColumn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A4A0324-234A-4795-A198-82CDC0E34C38}" name="Tabelle21" displayName="Tabelle21" ref="A65:G69" totalsRowShown="0" headerRowDxfId="73" tableBorderDxfId="72">
  <autoFilter ref="A65:G69" xr:uid="{BA4A0324-234A-4795-A198-82CDC0E34C38}"/>
  <tableColumns count="7">
    <tableColumn id="1" xr3:uid="{07434DA3-AFCD-4A24-8A0E-A8BFE85D2CC7}" name="Schütze"/>
    <tableColumn id="2" xr3:uid="{9A2CEA99-0A8C-42C9-B0D5-2191F87EB5ED}" name="Runde 1" dataDxfId="71">
      <calculatedColumnFormula>VLOOKUP($A66,Ergebnisliste!$B$21:$H$76,2,FALSE)</calculatedColumnFormula>
    </tableColumn>
    <tableColumn id="3" xr3:uid="{49635C01-71CC-49BD-B557-DA31ADAC624F}" name="Runde 2" dataDxfId="70">
      <calculatedColumnFormula>VLOOKUP(A66,Ergebnisliste!$B$21:$H$76,3,FALSE)</calculatedColumnFormula>
    </tableColumn>
    <tableColumn id="4" xr3:uid="{FE0DC7A7-EEF2-49BB-ADFD-53ED9580D1AD}" name="Runde 3" dataDxfId="69">
      <calculatedColumnFormula>VLOOKUP($A66,Ergebnisliste!$B$21:$H$76,4,FALSE)</calculatedColumnFormula>
    </tableColumn>
    <tableColumn id="5" xr3:uid="{ACCA97E6-6161-40EE-9A5E-5708CADC9977}" name="Runde 4" dataDxfId="68">
      <calculatedColumnFormula>VLOOKUP($A66,Ergebnisliste!$B$21:$H$76,5,FALSE)</calculatedColumnFormula>
    </tableColumn>
    <tableColumn id="6" xr3:uid="{8F554D14-5B91-4E28-88BE-C549BEF91B41}" name="Runde 5" dataDxfId="67"/>
    <tableColumn id="7" xr3:uid="{D28C18FC-E935-4149-98A7-D5A4A4BD0D82}" name="Gesamt" dataDxfId="66">
      <calculatedColumnFormula>SUM(B66:F66)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A739D0-2ABB-4CB2-AF9A-4C775EFE3A7C}" name="Tabelle1" displayName="Tabelle1" ref="B4:H17" totalsRowShown="0" headerRowDxfId="229" dataDxfId="227" headerRowBorderDxfId="228" tableBorderDxfId="226">
  <autoFilter ref="B4:H17" xr:uid="{FDA739D0-2ABB-4CB2-AF9A-4C775EFE3A7C}"/>
  <sortState xmlns:xlrd2="http://schemas.microsoft.com/office/spreadsheetml/2017/richdata2" ref="B5:H17">
    <sortCondition descending="1" ref="H4:H17"/>
  </sortState>
  <tableColumns count="7">
    <tableColumn id="1" xr3:uid="{BE4DD7E9-9D37-40B7-B697-73C0A953C390}" name="Mannschaft" dataDxfId="225"/>
    <tableColumn id="2" xr3:uid="{FA06E521-E6DB-4D02-A7A3-DD8C32BAD754}" name="Runde 1" dataDxfId="224">
      <calculatedColumnFormula>VLOOKUP($B5,Mannschaften!$A$2:$F$89,2,FALSE)</calculatedColumnFormula>
    </tableColumn>
    <tableColumn id="3" xr3:uid="{6FC11E0B-3ECA-4D60-9969-B754F363B580}" name="Runde 2" dataDxfId="223">
      <calculatedColumnFormula>VLOOKUP($B5,Mannschaften!$A$2:$F$89,3,FALSE)</calculatedColumnFormula>
    </tableColumn>
    <tableColumn id="4" xr3:uid="{3FBFB5A5-AA30-4953-AD2B-333386749267}" name="Runde 3" dataDxfId="222">
      <calculatedColumnFormula>VLOOKUP($B5,Mannschaften!$A$2:$F$89,4,FALSE)</calculatedColumnFormula>
    </tableColumn>
    <tableColumn id="5" xr3:uid="{489ADFB8-5F7D-47E1-B3C0-B89CAE5752EA}" name="Runde 4" dataDxfId="221">
      <calculatedColumnFormula>VLOOKUP($B5,Mannschaften!$A$2:$F$89,5,FALSE)</calculatedColumnFormula>
    </tableColumn>
    <tableColumn id="7" xr3:uid="{D2C4E8DA-33DD-4CFF-AA5B-BDCA9F8375EC}" name="Runde 5" dataDxfId="220">
      <calculatedColumnFormula>VLOOKUP($B5,Mannschaften!$A$2:$F$89,6,FALSE)</calculatedColumnFormula>
    </tableColumn>
    <tableColumn id="6" xr3:uid="{4EFDB15A-F1A2-4F3B-8DAE-7D080385DBCF}" name="Gesamt" dataDxfId="219">
      <calculatedColumnFormula>SUM(C5:G5)</calculatedColumnFormula>
    </tableColumn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965D8FB-B77E-4544-88ED-443D0F886131}" name="Tabelle22" displayName="Tabelle22" ref="A71:G76" totalsRowShown="0" headerRowDxfId="65" tableBorderDxfId="64">
  <autoFilter ref="A71:G76" xr:uid="{B965D8FB-B77E-4544-88ED-443D0F886131}"/>
  <tableColumns count="7">
    <tableColumn id="1" xr3:uid="{6C203044-BFC8-4492-9C5D-40A2AFE6C2DE}" name="Schütze"/>
    <tableColumn id="2" xr3:uid="{877C8524-1B9C-4EB3-8554-73F03827210E}" name="Runde 1" dataDxfId="63">
      <calculatedColumnFormula>VLOOKUP($A72,Ergebnisliste!$B$21:$H$76,2,FALSE)</calculatedColumnFormula>
    </tableColumn>
    <tableColumn id="3" xr3:uid="{E1FFFC01-DCE1-40C3-8E05-3A85DCEED730}" name="Runde 2" dataDxfId="62">
      <calculatedColumnFormula>VLOOKUP(A72,Ergebnisliste!$B$21:$H$76,3,FALSE)</calculatedColumnFormula>
    </tableColumn>
    <tableColumn id="4" xr3:uid="{E8D3989A-6A87-4DF9-AEAC-4F85B305F288}" name="Runde 3" dataDxfId="61">
      <calculatedColumnFormula>VLOOKUP($A72,Ergebnisliste!$B$21:$H$76,4,FALSE)</calculatedColumnFormula>
    </tableColumn>
    <tableColumn id="5" xr3:uid="{010B1E2A-B2E4-45DF-9CED-1951BB2200A6}" name="Runde 4" dataDxfId="60">
      <calculatedColumnFormula>VLOOKUP($A72,Ergebnisliste!$B$21:$H$76,5,FALSE)</calculatedColumnFormula>
    </tableColumn>
    <tableColumn id="6" xr3:uid="{13C5D431-DD0C-450E-8805-3AD483CA5315}" name="Runde 5" dataDxfId="59"/>
    <tableColumn id="7" xr3:uid="{11B73DBB-7B85-44FE-9F4E-5BDBF6568006}" name="Gesamt" dataDxfId="58">
      <calculatedColumnFormula>SUM(B72:F72)</calculatedColumnFormula>
    </tableColumn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21B36E5-1266-4464-B09B-051013781AB7}" name="Tabelle23" displayName="Tabelle23" ref="A78:G83" totalsRowShown="0" headerRowDxfId="57" tableBorderDxfId="56">
  <autoFilter ref="A78:G83" xr:uid="{321B36E5-1266-4464-B09B-051013781AB7}"/>
  <tableColumns count="7">
    <tableColumn id="1" xr3:uid="{8C858CEA-5AEA-4BBE-8471-829946931DE2}" name="Schütze"/>
    <tableColumn id="2" xr3:uid="{230ABB36-12EC-4B5B-9E78-B6A9C695332B}" name="Runde 1" dataDxfId="55">
      <calculatedColumnFormula>VLOOKUP($A79,Ergebnisliste!$B$21:$H$76,2,FALSE)</calculatedColumnFormula>
    </tableColumn>
    <tableColumn id="3" xr3:uid="{802C2577-F53E-48DB-8FD1-65497D932150}" name="Runde 2" dataDxfId="54">
      <calculatedColumnFormula>VLOOKUP(A79,Ergebnisliste!$B$21:$H$76,3,FALSE)</calculatedColumnFormula>
    </tableColumn>
    <tableColumn id="4" xr3:uid="{D1D3E431-2004-4843-8BB2-92ECDB9BCE90}" name="Runde 3" dataDxfId="53">
      <calculatedColumnFormula>VLOOKUP($A79,Ergebnisliste!$B$21:$H$76,4,FALSE)</calculatedColumnFormula>
    </tableColumn>
    <tableColumn id="5" xr3:uid="{57E3B861-BF72-4F29-84F0-909EE5602F24}" name="Runde 4" dataDxfId="52">
      <calculatedColumnFormula>VLOOKUP($A79,Ergebnisliste!$B$21:$H$76,5,FALSE)</calculatedColumnFormula>
    </tableColumn>
    <tableColumn id="6" xr3:uid="{C60CA230-5A6D-4380-ACB4-775E8E5F743E}" name="Runde 5" dataDxfId="51"/>
    <tableColumn id="7" xr3:uid="{4C9E69F5-1059-4B40-B0BB-0DE92784205E}" name="Gesamt" dataDxfId="50">
      <calculatedColumnFormula>SUM(B79:F79)</calculatedColumnFormula>
    </tableColumn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B32A38E-E4F7-4DC2-BFCE-EAF534ACB0E6}" name="Tabelle24" displayName="Tabelle24" ref="A85:G89" totalsRowShown="0" headerRowDxfId="49" tableBorderDxfId="48">
  <autoFilter ref="A85:G89" xr:uid="{AB32A38E-E4F7-4DC2-BFCE-EAF534ACB0E6}"/>
  <tableColumns count="7">
    <tableColumn id="1" xr3:uid="{B812461F-8CB0-41D3-9F4B-2BD6C66998C9}" name="Schütze"/>
    <tableColumn id="2" xr3:uid="{88022A4B-DFC1-4755-94CB-126B4E24C123}" name="Runde 1" dataDxfId="47">
      <calculatedColumnFormula>VLOOKUP($A86,Ergebnisliste!$B$21:$H$76,2,FALSE)</calculatedColumnFormula>
    </tableColumn>
    <tableColumn id="3" xr3:uid="{87233CED-192F-46D4-8724-EEEEDECA9E0F}" name="Runde 2" dataDxfId="46">
      <calculatedColumnFormula>VLOOKUP(A86,Ergebnisliste!$B$21:$H$76,3,FALSE)</calculatedColumnFormula>
    </tableColumn>
    <tableColumn id="4" xr3:uid="{2D2F4C58-0156-4ADB-99C5-119D42122B08}" name="Runde 3" dataDxfId="45">
      <calculatedColumnFormula>VLOOKUP($A86,Ergebnisliste!$B$21:$H$76,4,FALSE)</calculatedColumnFormula>
    </tableColumn>
    <tableColumn id="5" xr3:uid="{45FDE1A1-E05E-4C48-BDC9-E406369FB285}" name="Runde 4" dataDxfId="44">
      <calculatedColumnFormula>VLOOKUP($A86,Ergebnisliste!$B$21:$H$76,5,FALSE)</calculatedColumnFormula>
    </tableColumn>
    <tableColumn id="6" xr3:uid="{5FA3A893-DFFF-4B4C-8906-8384AD61158B}" name="Runde 5" dataDxfId="43"/>
    <tableColumn id="7" xr3:uid="{88872E93-0B66-4F81-89FD-D3921D676C53}" name="Gesamt" dataDxfId="42">
      <calculatedColumnFormula>SUM(B86:F86)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B99AFF-0B30-4827-B860-2C286863B992}" name="Tabelle4" displayName="Tabelle4" ref="B32:I35" totalsRowShown="0" headerRowDxfId="218" dataDxfId="216" headerRowBorderDxfId="217" tableBorderDxfId="215">
  <autoFilter ref="B32:I35" xr:uid="{65B99AFF-0B30-4827-B860-2C286863B992}"/>
  <sortState xmlns:xlrd2="http://schemas.microsoft.com/office/spreadsheetml/2017/richdata2" ref="B33:I35">
    <sortCondition descending="1" ref="H32:H35"/>
  </sortState>
  <tableColumns count="8">
    <tableColumn id="1" xr3:uid="{B117CE43-FC5F-4AAA-A7DA-A0CC17F90E70}" name="Einzelwertung Damen I" dataDxfId="214"/>
    <tableColumn id="2" xr3:uid="{20641927-B8BB-45E6-85AA-FCC478D6ABFE}" name="Runde 1" dataDxfId="213">
      <calculatedColumnFormula>VLOOKUP($B33,Teilnehmer!$A:$AA,10,FALSE)</calculatedColumnFormula>
    </tableColumn>
    <tableColumn id="3" xr3:uid="{E4ED797D-D8BB-4C21-8116-75D946DD7662}" name="Runde 2" dataDxfId="212">
      <calculatedColumnFormula>VLOOKUP($B33,Teilnehmer!$A:$AA,14,FALSE)</calculatedColumnFormula>
    </tableColumn>
    <tableColumn id="4" xr3:uid="{49E705E7-23F0-49F2-AC8D-02C7DBED0A91}" name="Runde 3" dataDxfId="211">
      <calculatedColumnFormula>VLOOKUP($B33,Teilnehmer!$A:$AA,18,FALSE)</calculatedColumnFormula>
    </tableColumn>
    <tableColumn id="5" xr3:uid="{89845575-C6C4-4915-9858-865A1CB273B2}" name="Runde 4" dataDxfId="210">
      <calculatedColumnFormula>VLOOKUP($B33,Teilnehmer!$A:$AA,22,FALSE)</calculatedColumnFormula>
    </tableColumn>
    <tableColumn id="6" xr3:uid="{5EEE0D92-FEDE-4A35-8871-EE7D4C6A0E91}" name="Runde 5" dataDxfId="209">
      <calculatedColumnFormula>VLOOKUP($B33,Teilnehmer!$A:$AA,26,FALSE)</calculatedColumnFormula>
    </tableColumn>
    <tableColumn id="7" xr3:uid="{F66262EA-2917-45B1-B95A-7CEDEED5E312}" name="Gesamt" dataDxfId="208">
      <calculatedColumnFormula>VLOOKUP($B33,Teilnehmer!$A:$AA,27,FALSE)</calculatedColumnFormula>
    </tableColumn>
    <tableColumn id="8" xr3:uid="{02D9003A-B367-4604-83F1-232C106D0E44}" name="Verein" dataDxfId="207">
      <calculatedColumnFormula>VLOOKUP($B33,Teilnehmer!A:B,2,FALSE)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4007ED-BA75-40F7-A0C8-B6F5FC28C5F2}" name="Tabelle5" displayName="Tabelle5" ref="B46:I52" totalsRowShown="0" headerRowDxfId="206" dataDxfId="204" headerRowBorderDxfId="205" tableBorderDxfId="203">
  <autoFilter ref="B46:I52" xr:uid="{1C4007ED-BA75-40F7-A0C8-B6F5FC28C5F2}"/>
  <sortState xmlns:xlrd2="http://schemas.microsoft.com/office/spreadsheetml/2017/richdata2" ref="B47:I52">
    <sortCondition descending="1" ref="H46:H52"/>
  </sortState>
  <tableColumns count="8">
    <tableColumn id="1" xr3:uid="{85F81D5D-E3AD-4E53-B4A7-002976311DBF}" name="Einzelwertung Herren I" dataDxfId="202"/>
    <tableColumn id="2" xr3:uid="{FC71EA5C-8A52-4742-893C-200DC469D98F}" name="Runde 1" dataDxfId="201">
      <calculatedColumnFormula>VLOOKUP($B47,Teilnehmer!$A:$AA,10,FALSE)</calculatedColumnFormula>
    </tableColumn>
    <tableColumn id="3" xr3:uid="{E27CC7CD-548B-446A-BAD6-7F3BEAA7CA64}" name="Runde 2" dataDxfId="200">
      <calculatedColumnFormula>VLOOKUP($B47,Teilnehmer!$A:$AA,14,FALSE)</calculatedColumnFormula>
    </tableColumn>
    <tableColumn id="4" xr3:uid="{B33171F3-074D-4149-9C60-85910E7421D7}" name="Runde 3" dataDxfId="199">
      <calculatedColumnFormula>VLOOKUP($B47,Teilnehmer!$A:$AA,18,FALSE)</calculatedColumnFormula>
    </tableColumn>
    <tableColumn id="5" xr3:uid="{C5A57909-1F70-495C-9DA9-1814E82ABDC7}" name="Runde 4" dataDxfId="198">
      <calculatedColumnFormula>VLOOKUP($B47,Teilnehmer!$A:$AA,22,FALSE)</calculatedColumnFormula>
    </tableColumn>
    <tableColumn id="6" xr3:uid="{562116A3-AD9C-4BD0-AED3-3676ED3B14E7}" name="Runde 5" dataDxfId="197">
      <calculatedColumnFormula>VLOOKUP($B47,Teilnehmer!$A:$AA,26,FALSE)</calculatedColumnFormula>
    </tableColumn>
    <tableColumn id="7" xr3:uid="{BDE472AC-8EA2-4354-B559-CAAE93357847}" name="Gesamt" dataDxfId="196">
      <calculatedColumnFormula>VLOOKUP($B47,Teilnehmer!$A:$AA,27,FALSE)</calculatedColumnFormula>
    </tableColumn>
    <tableColumn id="8" xr3:uid="{6543E29D-2C6E-4980-97CE-DF375961C19D}" name="Verein" dataDxfId="195">
      <calculatedColumnFormula>VLOOKUP($B47,Teilnehmer!A:B,2,FALSE)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1E9351A-9CD1-427C-A518-EC213A432A8F}" name="Tabelle6" displayName="Tabelle6" ref="B55:I83" totalsRowShown="0" headerRowDxfId="194" dataDxfId="192" headerRowBorderDxfId="193" tableBorderDxfId="191">
  <autoFilter ref="B55:I83" xr:uid="{D1E9351A-9CD1-427C-A518-EC213A432A8F}"/>
  <sortState xmlns:xlrd2="http://schemas.microsoft.com/office/spreadsheetml/2017/richdata2" ref="B56:I83">
    <sortCondition descending="1" ref="H55:H83"/>
  </sortState>
  <tableColumns count="8">
    <tableColumn id="1" xr3:uid="{C01ED036-AA2F-4787-98B7-FCF04ADA39E9}" name="Einzelwertung Herren II" dataDxfId="190"/>
    <tableColumn id="2" xr3:uid="{D9642704-45C8-4AAA-AF20-2BAA4AEC75B7}" name="Runde 1" dataDxfId="189">
      <calculatedColumnFormula>VLOOKUP($B56,Teilnehmer!$A:$AA,10,FALSE)</calculatedColumnFormula>
    </tableColumn>
    <tableColumn id="3" xr3:uid="{1C0D662B-3603-41C5-B48C-DE528EF4F546}" name="Runde 2" dataDxfId="188">
      <calculatedColumnFormula>VLOOKUP($B56,Teilnehmer!$A:$AA,14,FALSE)</calculatedColumnFormula>
    </tableColumn>
    <tableColumn id="4" xr3:uid="{FD8389A4-6680-41FE-874C-DD4923AC2431}" name="Runde 3" dataDxfId="187">
      <calculatedColumnFormula>VLOOKUP($B56,Teilnehmer!$A:$AA,18,FALSE)</calculatedColumnFormula>
    </tableColumn>
    <tableColumn id="5" xr3:uid="{45CA02ED-A8AF-4113-9D6F-4BFA1394D346}" name="Runde 4" dataDxfId="186">
      <calculatedColumnFormula>VLOOKUP($B56,Teilnehmer!$A:$AA,22,FALSE)</calculatedColumnFormula>
    </tableColumn>
    <tableColumn id="6" xr3:uid="{0E8D37A0-45E9-4057-9091-CD2401ACB446}" name="Runde 5" dataDxfId="185">
      <calculatedColumnFormula>VLOOKUP($B56,Teilnehmer!$A:$AA,26,FALSE)</calculatedColumnFormula>
    </tableColumn>
    <tableColumn id="7" xr3:uid="{FD77F668-2C81-43E2-B101-52A3AD720C5D}" name="Gesamt" dataDxfId="184">
      <calculatedColumnFormula>VLOOKUP($B56,Teilnehmer!$A:$AA,27,FALSE)</calculatedColumnFormula>
    </tableColumn>
    <tableColumn id="8" xr3:uid="{A10F2B2C-4C7B-45D5-BAEE-FAC0721537B7}" name="Verein" dataDxfId="183">
      <calculatedColumnFormula>VLOOKUP($B56,Teilnehmer!A:B,2,FALSE)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CC48C7F-E7CD-4C3C-8394-4C8172095B48}" name="Tabelle7" displayName="Tabelle7" ref="B20:I21" totalsRowShown="0" headerRowDxfId="182" dataDxfId="180" headerRowBorderDxfId="181" tableBorderDxfId="179">
  <autoFilter ref="B20:I21" xr:uid="{5CC48C7F-E7CD-4C3C-8394-4C8172095B48}"/>
  <sortState xmlns:xlrd2="http://schemas.microsoft.com/office/spreadsheetml/2017/richdata2" ref="B21:H21">
    <sortCondition descending="1" ref="G20:G21"/>
  </sortState>
  <tableColumns count="8">
    <tableColumn id="1" xr3:uid="{5A962FBB-D795-426B-861C-DBA833E96B44}" name="Einzelwertung Schüler" dataDxfId="178"/>
    <tableColumn id="2" xr3:uid="{4781BC20-E0A6-4133-9012-2AD3745ED3E8}" name="Runde 1" dataDxfId="177">
      <calculatedColumnFormula>VLOOKUP($B21,Teilnehmer!$A:$AA,10,FALSE)</calculatedColumnFormula>
    </tableColumn>
    <tableColumn id="3" xr3:uid="{D3996D6F-CD8A-4CC1-8456-318C2504130F}" name="Runde 2" dataDxfId="176">
      <calculatedColumnFormula>VLOOKUP($B21,Teilnehmer!$A:$AA,14,FALSE)</calculatedColumnFormula>
    </tableColumn>
    <tableColumn id="4" xr3:uid="{8AA9C0CD-2D7B-4940-AFE1-90C7FB39DC20}" name="Runde 3" dataDxfId="175">
      <calculatedColumnFormula>VLOOKUP($B21,Teilnehmer!$A:$AA,18,FALSE)</calculatedColumnFormula>
    </tableColumn>
    <tableColumn id="5" xr3:uid="{61C9F448-EF02-4EEC-A468-B038BA2EF470}" name="Runde 4" dataDxfId="174">
      <calculatedColumnFormula>VLOOKUP($B21,Teilnehmer!$A:$AA,22,FALSE)</calculatedColumnFormula>
    </tableColumn>
    <tableColumn id="6" xr3:uid="{3C040CF2-FA35-4829-AABD-02590C7AD61B}" name="Runde 5" dataDxfId="173">
      <calculatedColumnFormula>VLOOKUP($B21,Teilnehmer!$A:$AA,26,FALSE)</calculatedColumnFormula>
    </tableColumn>
    <tableColumn id="7" xr3:uid="{8EDBBAD6-C1DA-4DA1-8DEF-CC6C58B9DE31}" name="Gesamt" dataDxfId="172">
      <calculatedColumnFormula>VLOOKUP($B21,Teilnehmer!$A:$AA,27,FALSE)</calculatedColumnFormula>
    </tableColumn>
    <tableColumn id="8" xr3:uid="{D3E69A3C-3869-46F3-83F2-DA67D83AC13F}" name="Verein" dataDxfId="171">
      <calculatedColumnFormula>VLOOKUP($B21,Teilnehmer!A:B,2,FALSE)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870B37B-227F-4AB5-A826-C248760FBB09}" name="Tabelle8" displayName="Tabelle8" ref="B24:I25" totalsRowShown="0" headerRowDxfId="170" dataDxfId="168" headerRowBorderDxfId="169" tableBorderDxfId="167">
  <autoFilter ref="B24:I25" xr:uid="{7870B37B-227F-4AB5-A826-C248760FBB09}"/>
  <sortState xmlns:xlrd2="http://schemas.microsoft.com/office/spreadsheetml/2017/richdata2" ref="B25:H25">
    <sortCondition descending="1" ref="G24:G25"/>
  </sortState>
  <tableColumns count="8">
    <tableColumn id="1" xr3:uid="{1B14C810-CDB9-4B42-AFC6-6F64A9F29705}" name="Einzelwertung Jugend" dataDxfId="166"/>
    <tableColumn id="2" xr3:uid="{A1BF3A0B-0BEE-4420-A286-FC062074B94A}" name="Runde 1" dataDxfId="165">
      <calculatedColumnFormula>VLOOKUP($B25,Teilnehmer!$A:$AA,10,FALSE)</calculatedColumnFormula>
    </tableColumn>
    <tableColumn id="3" xr3:uid="{0489C42C-2ADE-4227-9BCC-7BEBE4AA7884}" name="Runde 2" dataDxfId="164">
      <calculatedColumnFormula>VLOOKUP($B25,Teilnehmer!$A:$AA,14,FALSE)</calculatedColumnFormula>
    </tableColumn>
    <tableColumn id="4" xr3:uid="{A118A977-05F4-4414-9B91-E88E6676B623}" name="Runde 3" dataDxfId="163">
      <calculatedColumnFormula>VLOOKUP($B25,Teilnehmer!$A:$AA,18,FALSE)</calculatedColumnFormula>
    </tableColumn>
    <tableColumn id="5" xr3:uid="{0C79AD49-58ED-4E53-A25B-1B1D681A293A}" name="Runde 4" dataDxfId="162">
      <calculatedColumnFormula>VLOOKUP($B25,Teilnehmer!$A:$AA,22,FALSE)</calculatedColumnFormula>
    </tableColumn>
    <tableColumn id="6" xr3:uid="{FDF262BC-542C-4AB0-8D0F-ACC421570CFD}" name="Runde 5" dataDxfId="161">
      <calculatedColumnFormula>VLOOKUP($B25,Teilnehmer!$A:$AA,26,FALSE)</calculatedColumnFormula>
    </tableColumn>
    <tableColumn id="7" xr3:uid="{11E3147E-E0FB-4A41-B38B-576B6CC33EA1}" name="Gesamt" dataDxfId="160">
      <calculatedColumnFormula>VLOOKUP($B25,Teilnehmer!$A:$AA,27,FALSE)</calculatedColumnFormula>
    </tableColumn>
    <tableColumn id="8" xr3:uid="{11C1F027-EBBE-4372-AAED-4B4A1F44631F}" name="Verein" dataDxfId="159">
      <calculatedColumnFormula>VLOOKUP($B25,Teilnehmer!A:B,2,FALSE)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6176F4-E7BD-4E83-8E95-8C3239998A07}" name="Tabelle9" displayName="Tabelle9" ref="B28:I29" totalsRowShown="0" headerRowDxfId="158" dataDxfId="156" headerRowBorderDxfId="157" tableBorderDxfId="155">
  <autoFilter ref="B28:I29" xr:uid="{216176F4-E7BD-4E83-8E95-8C3239998A07}"/>
  <sortState xmlns:xlrd2="http://schemas.microsoft.com/office/spreadsheetml/2017/richdata2" ref="B29:H29">
    <sortCondition descending="1" ref="G28:G29"/>
  </sortState>
  <tableColumns count="8">
    <tableColumn id="1" xr3:uid="{38D87E35-FC70-403E-8AD8-69A162F178B5}" name="Einzelwertung Junioren" dataDxfId="154"/>
    <tableColumn id="2" xr3:uid="{F718C644-FB2B-4AA2-8FFF-23D85D34DD26}" name="Runde 1" dataDxfId="153">
      <calculatedColumnFormula>VLOOKUP($B29,Teilnehmer!$A:$AA,10,FALSE)</calculatedColumnFormula>
    </tableColumn>
    <tableColumn id="3" xr3:uid="{369CDD9A-89D7-4416-AC71-E63343E0F9A9}" name="Runde 2" dataDxfId="152">
      <calculatedColumnFormula>VLOOKUP($B29,Teilnehmer!$A:$AA,14,FALSE)</calculatedColumnFormula>
    </tableColumn>
    <tableColumn id="4" xr3:uid="{ABADC7F3-EE8C-43CE-9D9D-A482BF3FE430}" name="Runde 3" dataDxfId="151">
      <calculatedColumnFormula>VLOOKUP($B29,Teilnehmer!$A:$AA,18,FALSE)</calculatedColumnFormula>
    </tableColumn>
    <tableColumn id="5" xr3:uid="{4E68B066-530D-455C-98A2-0F0A71F70866}" name="Runde 4" dataDxfId="150">
      <calculatedColumnFormula>VLOOKUP($B29,Teilnehmer!$A:$AA,22,FALSE)</calculatedColumnFormula>
    </tableColumn>
    <tableColumn id="6" xr3:uid="{B0DE5AC8-6A63-4F5D-9796-50B8B6EB3D78}" name="Runde 5" dataDxfId="149">
      <calculatedColumnFormula>VLOOKUP($B29,Teilnehmer!$A:$AA,26,FALSE)</calculatedColumnFormula>
    </tableColumn>
    <tableColumn id="7" xr3:uid="{61F85B33-FE24-4F31-A1FA-44ADC2E7DC95}" name="Gesamt" dataDxfId="148">
      <calculatedColumnFormula>VLOOKUP($B29,Teilnehmer!$A:$AA,27,FALSE)</calculatedColumnFormula>
    </tableColumn>
    <tableColumn id="8" xr3:uid="{77B0CE2B-1184-467F-B7AF-6ACFC43C847E}" name="Verein" dataDxfId="147">
      <calculatedColumnFormula>VLOOKUP($B29,Teilnehmer!A:B,2,FALSE)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F5AB98-39B0-4F2A-A813-7AD92B0ADB23}" name="Tabelle2" displayName="Tabelle2" ref="A2:G6" totalsRowShown="0">
  <autoFilter ref="A2:G6" xr:uid="{45F5AB98-39B0-4F2A-A813-7AD92B0ADB23}"/>
  <tableColumns count="7">
    <tableColumn id="1" xr3:uid="{DF2B5BE8-22C9-4702-BBBE-050BAD1CFFA7}" name="Schütze"/>
    <tableColumn id="2" xr3:uid="{98C8A653-1D6B-4E7D-95A0-9A5A4A0F2704}" name="Runde 1" dataDxfId="146">
      <calculatedColumnFormula>VLOOKUP($A3,Ergebnisliste!$B$21:$H$76,2,FALSE)</calculatedColumnFormula>
    </tableColumn>
    <tableColumn id="3" xr3:uid="{C4680E1E-5A85-4335-817D-6A0457DA90FC}" name="Runde 2" dataDxfId="145"/>
    <tableColumn id="4" xr3:uid="{53B733C2-F8FF-4305-94C9-C07D860E98F3}" name="Runde 3" dataDxfId="144">
      <calculatedColumnFormula>VLOOKUP($A3,Ergebnisliste!$B$21:$H$76,4,FALSE)</calculatedColumnFormula>
    </tableColumn>
    <tableColumn id="5" xr3:uid="{84C635DD-2F51-4A23-9DF5-B691A4E9E357}" name="Runde 4" dataDxfId="143">
      <calculatedColumnFormula>VLOOKUP($A3,Ergebnisliste!$B$21:$H$76,5,FALSE)</calculatedColumnFormula>
    </tableColumn>
    <tableColumn id="6" xr3:uid="{46C3414C-4B4D-4E55-96F6-3EF22CCA79AC}" name="Runde 5" dataDxfId="142"/>
    <tableColumn id="7" xr3:uid="{3010201A-6667-411C-8038-E85FAB7C3179}" name="Gesamt" dataDxfId="141">
      <calculatedColumnFormula>SUM(B3:F3)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13" Type="http://schemas.openxmlformats.org/officeDocument/2006/relationships/table" Target="../tables/table21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12" Type="http://schemas.openxmlformats.org/officeDocument/2006/relationships/table" Target="../tables/table20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6" Type="http://schemas.openxmlformats.org/officeDocument/2006/relationships/table" Target="../tables/table14.xml"/><Relationship Id="rId11" Type="http://schemas.openxmlformats.org/officeDocument/2006/relationships/table" Target="../tables/table19.xml"/><Relationship Id="rId5" Type="http://schemas.openxmlformats.org/officeDocument/2006/relationships/table" Target="../tables/table13.xml"/><Relationship Id="rId10" Type="http://schemas.openxmlformats.org/officeDocument/2006/relationships/table" Target="../tables/table18.xml"/><Relationship Id="rId4" Type="http://schemas.openxmlformats.org/officeDocument/2006/relationships/table" Target="../tables/table12.xml"/><Relationship Id="rId9" Type="http://schemas.openxmlformats.org/officeDocument/2006/relationships/table" Target="../tables/table17.xml"/><Relationship Id="rId14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050D-FB32-466F-9FB0-19F9D94EBC03}">
  <sheetPr>
    <pageSetUpPr fitToPage="1"/>
  </sheetPr>
  <dimension ref="A1:K83"/>
  <sheetViews>
    <sheetView showGridLines="0" tabSelected="1" zoomScale="80" zoomScaleNormal="80" workbookViewId="0">
      <selection activeCell="G67" sqref="G67"/>
    </sheetView>
  </sheetViews>
  <sheetFormatPr baseColWidth="10" defaultColWidth="10.7109375" defaultRowHeight="15" x14ac:dyDescent="0.25"/>
  <cols>
    <col min="1" max="1" width="9.7109375" style="14" customWidth="1"/>
    <col min="2" max="2" width="31.140625" bestFit="1" customWidth="1"/>
    <col min="3" max="6" width="10.28515625" style="1" customWidth="1"/>
    <col min="7" max="7" width="10" style="1" customWidth="1"/>
    <col min="8" max="8" width="13.85546875" style="43" customWidth="1"/>
    <col min="9" max="9" width="32.42578125" style="24" bestFit="1" customWidth="1"/>
    <col min="11" max="11" width="8.85546875" bestFit="1" customWidth="1"/>
  </cols>
  <sheetData>
    <row r="1" spans="1:8" ht="21" x14ac:dyDescent="0.35">
      <c r="A1" s="45" t="s">
        <v>173</v>
      </c>
      <c r="B1" s="45"/>
      <c r="C1" s="45"/>
      <c r="D1" s="45"/>
      <c r="E1" s="45"/>
      <c r="F1" s="45"/>
      <c r="G1" s="45"/>
      <c r="H1" s="45"/>
    </row>
    <row r="4" spans="1:8" ht="15" customHeight="1" x14ac:dyDescent="0.25">
      <c r="A4" s="13" t="s">
        <v>57</v>
      </c>
      <c r="B4" s="7" t="s">
        <v>3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168</v>
      </c>
      <c r="H4" s="9" t="s">
        <v>4</v>
      </c>
    </row>
    <row r="5" spans="1:8" x14ac:dyDescent="0.25">
      <c r="A5" s="14">
        <v>1</v>
      </c>
      <c r="B5" s="5" t="s">
        <v>45</v>
      </c>
      <c r="C5" s="2" t="e">
        <f>VLOOKUP($B5,Mannschaften!$A$2:$F$89,2,FALSE)</f>
        <v>#N/A</v>
      </c>
      <c r="D5" s="2" t="e">
        <f>VLOOKUP($B5,Mannschaften!$A$2:$F$89,3,FALSE)</f>
        <v>#N/A</v>
      </c>
      <c r="E5" s="2" t="e">
        <f>VLOOKUP($B5,Mannschaften!$A$2:$F$89,4,FALSE)</f>
        <v>#N/A</v>
      </c>
      <c r="F5" s="2" t="e">
        <f>VLOOKUP($B5,Mannschaften!$A$2:$F$89,5,FALSE)</f>
        <v>#N/A</v>
      </c>
      <c r="G5" s="2" t="e">
        <f>VLOOKUP($B5,Mannschaften!$A$2:$F$89,6,FALSE)</f>
        <v>#N/A</v>
      </c>
      <c r="H5" s="3" t="e">
        <f t="shared" ref="H5:H17" si="0">SUM(C5:G5)</f>
        <v>#N/A</v>
      </c>
    </row>
    <row r="6" spans="1:8" x14ac:dyDescent="0.25">
      <c r="A6" s="14">
        <v>2</v>
      </c>
      <c r="B6" s="5" t="s">
        <v>5</v>
      </c>
      <c r="C6" s="2" t="e">
        <f>VLOOKUP($B6,Mannschaften!$A$2:$F$89,2,FALSE)</f>
        <v>#N/A</v>
      </c>
      <c r="D6" s="2" t="e">
        <f>VLOOKUP($B6,Mannschaften!$A$2:$F$89,3,FALSE)</f>
        <v>#N/A</v>
      </c>
      <c r="E6" s="2" t="e">
        <f>VLOOKUP($B6,Mannschaften!$A$2:$F$89,4,FALSE)</f>
        <v>#N/A</v>
      </c>
      <c r="F6" s="2" t="e">
        <f>VLOOKUP($B6,Mannschaften!$A$2:$F$89,5,FALSE)</f>
        <v>#N/A</v>
      </c>
      <c r="G6" s="2" t="e">
        <f>VLOOKUP($B6,Mannschaften!$A$2:$F$89,6,FALSE)</f>
        <v>#N/A</v>
      </c>
      <c r="H6" s="3" t="e">
        <f t="shared" si="0"/>
        <v>#N/A</v>
      </c>
    </row>
    <row r="7" spans="1:8" x14ac:dyDescent="0.25">
      <c r="A7" s="14">
        <v>3</v>
      </c>
      <c r="B7" s="5" t="s">
        <v>8</v>
      </c>
      <c r="C7" s="2" t="e">
        <f>VLOOKUP($B7,Mannschaften!$A$2:$F$89,2,FALSE)</f>
        <v>#N/A</v>
      </c>
      <c r="D7" s="2" t="e">
        <f>VLOOKUP($B7,Mannschaften!$A$2:$F$89,3,FALSE)</f>
        <v>#N/A</v>
      </c>
      <c r="E7" s="2" t="e">
        <f>VLOOKUP($B7,Mannschaften!$A$2:$F$89,4,FALSE)</f>
        <v>#N/A</v>
      </c>
      <c r="F7" s="2" t="e">
        <f>VLOOKUP($B7,Mannschaften!$A$2:$F$89,5,FALSE)</f>
        <v>#N/A</v>
      </c>
      <c r="G7" s="2" t="e">
        <f>VLOOKUP($B7,Mannschaften!$A$2:$F$89,6,FALSE)</f>
        <v>#N/A</v>
      </c>
      <c r="H7" s="3" t="e">
        <f t="shared" si="0"/>
        <v>#N/A</v>
      </c>
    </row>
    <row r="8" spans="1:8" x14ac:dyDescent="0.25">
      <c r="A8" s="14">
        <v>4</v>
      </c>
      <c r="B8" s="5" t="s">
        <v>7</v>
      </c>
      <c r="C8" s="2" t="e">
        <f>VLOOKUP($B8,Mannschaften!$A$2:$F$89,2,FALSE)</f>
        <v>#N/A</v>
      </c>
      <c r="D8" s="2" t="e">
        <f>VLOOKUP($B8,Mannschaften!$A$2:$F$89,3,FALSE)</f>
        <v>#N/A</v>
      </c>
      <c r="E8" s="2" t="e">
        <f>VLOOKUP($B8,Mannschaften!$A$2:$F$89,4,FALSE)</f>
        <v>#N/A</v>
      </c>
      <c r="F8" s="2" t="e">
        <f>VLOOKUP($B8,Mannschaften!$A$2:$F$89,5,FALSE)</f>
        <v>#N/A</v>
      </c>
      <c r="G8" s="2" t="e">
        <f>VLOOKUP($B8,Mannschaften!$A$2:$F$89,6,FALSE)</f>
        <v>#N/A</v>
      </c>
      <c r="H8" s="3" t="e">
        <f t="shared" si="0"/>
        <v>#N/A</v>
      </c>
    </row>
    <row r="9" spans="1:8" x14ac:dyDescent="0.25">
      <c r="A9" s="14">
        <v>5</v>
      </c>
      <c r="B9" s="5" t="s">
        <v>10</v>
      </c>
      <c r="C9" s="2" t="e">
        <f>VLOOKUP($B9,Mannschaften!$A$2:$F$89,2,FALSE)</f>
        <v>#N/A</v>
      </c>
      <c r="D9" s="2" t="e">
        <f>VLOOKUP($B9,Mannschaften!$A$2:$F$89,3,FALSE)</f>
        <v>#N/A</v>
      </c>
      <c r="E9" s="2" t="e">
        <f>VLOOKUP($B9,Mannschaften!$A$2:$F$89,4,FALSE)</f>
        <v>#N/A</v>
      </c>
      <c r="F9" s="2" t="e">
        <f>VLOOKUP($B9,Mannschaften!$A$2:$F$89,5,FALSE)</f>
        <v>#N/A</v>
      </c>
      <c r="G9" s="2" t="e">
        <f>VLOOKUP($B9,Mannschaften!$A$2:$F$89,6,FALSE)</f>
        <v>#N/A</v>
      </c>
      <c r="H9" s="3" t="e">
        <f t="shared" si="0"/>
        <v>#N/A</v>
      </c>
    </row>
    <row r="10" spans="1:8" x14ac:dyDescent="0.25">
      <c r="A10" s="14">
        <v>6</v>
      </c>
      <c r="B10" s="5" t="s">
        <v>82</v>
      </c>
      <c r="C10" s="2" t="e">
        <f>VLOOKUP($B10,Mannschaften!$A$2:$F$89,2,FALSE)</f>
        <v>#N/A</v>
      </c>
      <c r="D10" s="2" t="e">
        <f>VLOOKUP($B10,Mannschaften!$A$2:$F$89,3,FALSE)</f>
        <v>#N/A</v>
      </c>
      <c r="E10" s="2" t="e">
        <f>VLOOKUP($B10,Mannschaften!$A$2:$F$89,4,FALSE)</f>
        <v>#N/A</v>
      </c>
      <c r="F10" s="2" t="e">
        <f>VLOOKUP($B10,Mannschaften!$A$2:$F$89,5,FALSE)</f>
        <v>#N/A</v>
      </c>
      <c r="G10" s="2" t="e">
        <f>VLOOKUP($B10,Mannschaften!$A$2:$F$89,6,FALSE)</f>
        <v>#N/A</v>
      </c>
      <c r="H10" s="3" t="e">
        <f t="shared" si="0"/>
        <v>#N/A</v>
      </c>
    </row>
    <row r="11" spans="1:8" x14ac:dyDescent="0.25">
      <c r="A11" s="14">
        <v>7</v>
      </c>
      <c r="B11" s="5" t="s">
        <v>6</v>
      </c>
      <c r="C11" s="2" t="e">
        <f>VLOOKUP($B11,Mannschaften!$A$2:$F$89,2,FALSE)</f>
        <v>#N/A</v>
      </c>
      <c r="D11" s="2" t="e">
        <f>VLOOKUP($B11,Mannschaften!$A$2:$F$89,3,FALSE)</f>
        <v>#N/A</v>
      </c>
      <c r="E11" s="2" t="e">
        <f>VLOOKUP($B11,Mannschaften!$A$2:$F$89,4,FALSE)</f>
        <v>#N/A</v>
      </c>
      <c r="F11" s="2" t="e">
        <f>VLOOKUP($B11,Mannschaften!$A$2:$F$89,5,FALSE)</f>
        <v>#N/A</v>
      </c>
      <c r="G11" s="2" t="e">
        <f>VLOOKUP($B11,Mannschaften!$A$2:$F$89,6,FALSE)</f>
        <v>#N/A</v>
      </c>
      <c r="H11" s="3" t="e">
        <f t="shared" si="0"/>
        <v>#N/A</v>
      </c>
    </row>
    <row r="12" spans="1:8" x14ac:dyDescent="0.25">
      <c r="A12" s="14">
        <v>8</v>
      </c>
      <c r="B12" s="5" t="s">
        <v>78</v>
      </c>
      <c r="C12" s="2" t="e">
        <f>VLOOKUP($B12,Mannschaften!$A$2:$F$89,2,FALSE)</f>
        <v>#N/A</v>
      </c>
      <c r="D12" s="2" t="e">
        <f>VLOOKUP($B12,Mannschaften!$A$2:$F$89,3,FALSE)</f>
        <v>#N/A</v>
      </c>
      <c r="E12" s="2" t="e">
        <f>VLOOKUP($B12,Mannschaften!$A$2:$F$89,4,FALSE)</f>
        <v>#N/A</v>
      </c>
      <c r="F12" s="2" t="e">
        <f>VLOOKUP($B12,Mannschaften!$A$2:$F$89,5,FALSE)</f>
        <v>#N/A</v>
      </c>
      <c r="G12" s="2" t="e">
        <f>VLOOKUP($B12,Mannschaften!$A$2:$F$89,6,FALSE)</f>
        <v>#N/A</v>
      </c>
      <c r="H12" s="3" t="e">
        <f t="shared" si="0"/>
        <v>#N/A</v>
      </c>
    </row>
    <row r="13" spans="1:8" x14ac:dyDescent="0.25">
      <c r="A13" s="14">
        <v>9</v>
      </c>
      <c r="B13" s="5" t="s">
        <v>56</v>
      </c>
      <c r="C13" s="2" t="e">
        <f>VLOOKUP($B13,Mannschaften!$A$2:$F$89,2,FALSE)</f>
        <v>#N/A</v>
      </c>
      <c r="D13" s="2" t="e">
        <f>VLOOKUP($B13,Mannschaften!$A$2:$F$89,3,FALSE)</f>
        <v>#N/A</v>
      </c>
      <c r="E13" s="2" t="e">
        <f>VLOOKUP($B13,Mannschaften!$A$2:$F$89,4,FALSE)</f>
        <v>#N/A</v>
      </c>
      <c r="F13" s="2" t="e">
        <f>VLOOKUP($B13,Mannschaften!$A$2:$F$89,5,FALSE)</f>
        <v>#N/A</v>
      </c>
      <c r="G13" s="2" t="e">
        <f>VLOOKUP($B13,Mannschaften!$A$2:$F$89,6,FALSE)</f>
        <v>#N/A</v>
      </c>
      <c r="H13" s="3" t="e">
        <f t="shared" si="0"/>
        <v>#N/A</v>
      </c>
    </row>
    <row r="14" spans="1:8" x14ac:dyDescent="0.25">
      <c r="A14" s="14">
        <v>10</v>
      </c>
      <c r="B14" s="5" t="s">
        <v>46</v>
      </c>
      <c r="C14" s="2" t="e">
        <f>VLOOKUP($B14,Mannschaften!$A$2:$F$89,2,FALSE)</f>
        <v>#N/A</v>
      </c>
      <c r="D14" s="2" t="e">
        <f>VLOOKUP($B14,Mannschaften!$A$2:$F$89,3,FALSE)</f>
        <v>#N/A</v>
      </c>
      <c r="E14" s="2" t="e">
        <f>VLOOKUP($B14,Mannschaften!$A$2:$F$89,4,FALSE)</f>
        <v>#N/A</v>
      </c>
      <c r="F14" s="2" t="e">
        <f>VLOOKUP($B14,Mannschaften!$A$2:$F$89,5,FALSE)</f>
        <v>#N/A</v>
      </c>
      <c r="G14" s="2" t="e">
        <f>VLOOKUP($B14,Mannschaften!$A$2:$F$89,6,FALSE)</f>
        <v>#N/A</v>
      </c>
      <c r="H14" s="3" t="e">
        <f t="shared" si="0"/>
        <v>#N/A</v>
      </c>
    </row>
    <row r="15" spans="1:8" x14ac:dyDescent="0.25">
      <c r="A15" s="14">
        <v>11</v>
      </c>
      <c r="B15" s="5" t="s">
        <v>76</v>
      </c>
      <c r="C15" s="2" t="e">
        <f>VLOOKUP($B15,Mannschaften!$A$2:$F$89,2,FALSE)</f>
        <v>#N/A</v>
      </c>
      <c r="D15" s="2" t="e">
        <f>VLOOKUP($B15,Mannschaften!$A$2:$F$89,3,FALSE)</f>
        <v>#N/A</v>
      </c>
      <c r="E15" s="2" t="e">
        <f>VLOOKUP($B15,Mannschaften!$A$2:$F$89,4,FALSE)</f>
        <v>#N/A</v>
      </c>
      <c r="F15" s="2" t="e">
        <f>VLOOKUP($B15,Mannschaften!$A$2:$F$89,5,FALSE)</f>
        <v>#N/A</v>
      </c>
      <c r="G15" s="2" t="e">
        <f>VLOOKUP($B15,Mannschaften!$A$2:$F$89,6,FALSE)</f>
        <v>#N/A</v>
      </c>
      <c r="H15" s="3" t="e">
        <f t="shared" si="0"/>
        <v>#N/A</v>
      </c>
    </row>
    <row r="16" spans="1:8" x14ac:dyDescent="0.25">
      <c r="A16" s="14">
        <v>12</v>
      </c>
      <c r="B16" s="5" t="s">
        <v>157</v>
      </c>
      <c r="C16" s="2" t="e">
        <f>VLOOKUP($B16,Mannschaften!$A$2:$F$89,2,FALSE)</f>
        <v>#N/A</v>
      </c>
      <c r="D16" s="2" t="e">
        <f>VLOOKUP($B16,Mannschaften!$A$2:$F$89,3,FALSE)</f>
        <v>#N/A</v>
      </c>
      <c r="E16" s="2" t="e">
        <f>VLOOKUP($B16,Mannschaften!$A$2:$F$89,4,FALSE)</f>
        <v>#N/A</v>
      </c>
      <c r="F16" s="2" t="e">
        <f>VLOOKUP($B16,Mannschaften!$A$2:$F$89,5,FALSE)</f>
        <v>#N/A</v>
      </c>
      <c r="G16" s="2" t="e">
        <f>VLOOKUP($B16,Mannschaften!$A$2:$F$89,6,FALSE)</f>
        <v>#N/A</v>
      </c>
      <c r="H16" s="3" t="e">
        <f t="shared" si="0"/>
        <v>#N/A</v>
      </c>
    </row>
    <row r="17" spans="1:11" x14ac:dyDescent="0.25">
      <c r="A17" s="14">
        <v>13</v>
      </c>
      <c r="B17" s="5" t="s">
        <v>9</v>
      </c>
      <c r="C17" s="2" t="e">
        <f>VLOOKUP($B17,Mannschaften!$A$2:$F$89,2,FALSE)</f>
        <v>#N/A</v>
      </c>
      <c r="D17" s="2" t="e">
        <f>VLOOKUP($B17,Mannschaften!$A$2:$F$89,3,FALSE)</f>
        <v>#N/A</v>
      </c>
      <c r="E17" s="2" t="e">
        <f>VLOOKUP($B17,Mannschaften!$A$2:$F$89,4,FALSE)</f>
        <v>#N/A</v>
      </c>
      <c r="F17" s="2" t="e">
        <f>VLOOKUP($B17,Mannschaften!$A$2:$F$89,5,FALSE)</f>
        <v>#N/A</v>
      </c>
      <c r="G17" s="2" t="e">
        <f>VLOOKUP($B17,Mannschaften!$A$2:$F$89,6,FALSE)</f>
        <v>#N/A</v>
      </c>
      <c r="H17" s="3" t="e">
        <f t="shared" si="0"/>
        <v>#N/A</v>
      </c>
    </row>
    <row r="18" spans="1:11" x14ac:dyDescent="0.25">
      <c r="B18" s="11"/>
    </row>
    <row r="19" spans="1:11" x14ac:dyDescent="0.25">
      <c r="B19" s="11"/>
    </row>
    <row r="20" spans="1:11" x14ac:dyDescent="0.25">
      <c r="A20" s="13" t="s">
        <v>57</v>
      </c>
      <c r="B20" s="12" t="s">
        <v>52</v>
      </c>
      <c r="C20" s="8" t="s">
        <v>11</v>
      </c>
      <c r="D20" s="8" t="s">
        <v>12</v>
      </c>
      <c r="E20" s="8" t="s">
        <v>13</v>
      </c>
      <c r="F20" s="8" t="s">
        <v>14</v>
      </c>
      <c r="G20" s="8" t="s">
        <v>168</v>
      </c>
      <c r="H20" s="9" t="s">
        <v>4</v>
      </c>
      <c r="I20" s="40" t="s">
        <v>0</v>
      </c>
    </row>
    <row r="21" spans="1:11" x14ac:dyDescent="0.25">
      <c r="A21" s="14">
        <v>1</v>
      </c>
      <c r="B21" s="4" t="s">
        <v>116</v>
      </c>
      <c r="C21" s="1">
        <f>VLOOKUP($B21,Teilnehmer!$A:$AA,10,FALSE)</f>
        <v>0</v>
      </c>
      <c r="D21" s="2">
        <f>VLOOKUP($B21,Teilnehmer!$A:$AA,14,FALSE)</f>
        <v>0</v>
      </c>
      <c r="E21" s="2">
        <f>VLOOKUP($B21,Teilnehmer!$A:$AA,18,FALSE)</f>
        <v>0</v>
      </c>
      <c r="F21" s="2">
        <f>VLOOKUP($B21,Teilnehmer!$A:$AA,22,FALSE)</f>
        <v>0</v>
      </c>
      <c r="G21" s="2">
        <f>VLOOKUP($B21,Teilnehmer!$A:$AA,26,FALSE)</f>
        <v>0</v>
      </c>
      <c r="H21" s="2">
        <f>VLOOKUP($B21,Teilnehmer!$A:$AA,27,FALSE)</f>
        <v>0</v>
      </c>
      <c r="I21" s="41" t="str">
        <f>VLOOKUP($B21,Teilnehmer!A:B,2,FALSE)</f>
        <v>SGi Sandkuhle</v>
      </c>
      <c r="K21" t="str">
        <f>VLOOKUP($B21,Teilnehmer!$A:$AA,5,FALSE)</f>
        <v>Schüler</v>
      </c>
    </row>
    <row r="22" spans="1:11" x14ac:dyDescent="0.25">
      <c r="A22"/>
    </row>
    <row r="23" spans="1:11" x14ac:dyDescent="0.25">
      <c r="A23"/>
    </row>
    <row r="24" spans="1:11" x14ac:dyDescent="0.25">
      <c r="A24" s="13" t="s">
        <v>57</v>
      </c>
      <c r="B24" s="10" t="s">
        <v>47</v>
      </c>
      <c r="C24" s="8" t="s">
        <v>11</v>
      </c>
      <c r="D24" s="8" t="s">
        <v>12</v>
      </c>
      <c r="E24" s="8" t="s">
        <v>13</v>
      </c>
      <c r="F24" s="8" t="s">
        <v>14</v>
      </c>
      <c r="G24" s="8" t="s">
        <v>168</v>
      </c>
      <c r="H24" s="9" t="s">
        <v>4</v>
      </c>
      <c r="I24" s="42" t="s">
        <v>0</v>
      </c>
    </row>
    <row r="25" spans="1:11" x14ac:dyDescent="0.25">
      <c r="A25" s="14">
        <v>1</v>
      </c>
      <c r="B25" s="4" t="s">
        <v>117</v>
      </c>
      <c r="C25" s="1">
        <f>VLOOKUP($B25,Teilnehmer!$A:$AA,10,FALSE)</f>
        <v>0</v>
      </c>
      <c r="D25" s="2">
        <f>VLOOKUP($B25,Teilnehmer!$A:$AA,14,FALSE)</f>
        <v>0</v>
      </c>
      <c r="E25" s="2">
        <f>VLOOKUP($B25,Teilnehmer!$A:$AA,18,FALSE)</f>
        <v>0</v>
      </c>
      <c r="F25" s="2">
        <f>VLOOKUP($B25,Teilnehmer!$A:$AA,22,FALSE)</f>
        <v>0</v>
      </c>
      <c r="G25" s="2">
        <f>VLOOKUP($B25,Teilnehmer!$A:$AA,26,FALSE)</f>
        <v>0</v>
      </c>
      <c r="H25" s="2">
        <f>VLOOKUP($B25,Teilnehmer!$A:$AA,27,FALSE)</f>
        <v>0</v>
      </c>
      <c r="I25" s="41" t="str">
        <f>VLOOKUP($B25,Teilnehmer!A:B,2,FALSE)</f>
        <v>SGi Sandkuhle</v>
      </c>
      <c r="K25" t="str">
        <f>VLOOKUP($B25,Teilnehmer!$A:$AA,5,FALSE)</f>
        <v>Jugend</v>
      </c>
    </row>
    <row r="28" spans="1:11" x14ac:dyDescent="0.25">
      <c r="A28" s="13" t="s">
        <v>57</v>
      </c>
      <c r="B28" s="12" t="s">
        <v>49</v>
      </c>
      <c r="C28" s="8" t="s">
        <v>11</v>
      </c>
      <c r="D28" s="8" t="s">
        <v>12</v>
      </c>
      <c r="E28" s="8" t="s">
        <v>13</v>
      </c>
      <c r="F28" s="8" t="s">
        <v>14</v>
      </c>
      <c r="G28" s="8" t="s">
        <v>168</v>
      </c>
      <c r="H28" s="9" t="s">
        <v>4</v>
      </c>
      <c r="I28" s="42" t="s">
        <v>0</v>
      </c>
    </row>
    <row r="29" spans="1:11" x14ac:dyDescent="0.25">
      <c r="A29" s="14">
        <v>1</v>
      </c>
      <c r="B29" s="4" t="s">
        <v>140</v>
      </c>
      <c r="C29" s="1">
        <f>VLOOKUP($B29,Teilnehmer!$A:$AA,10,FALSE)</f>
        <v>0</v>
      </c>
      <c r="D29" s="2">
        <f>VLOOKUP($B29,Teilnehmer!$A:$AA,14,FALSE)</f>
        <v>0</v>
      </c>
      <c r="E29" s="2">
        <f>VLOOKUP($B29,Teilnehmer!$A:$AA,18,FALSE)</f>
        <v>0</v>
      </c>
      <c r="F29" s="1">
        <f>VLOOKUP($B29,Teilnehmer!$A:$AA,22,FALSE)</f>
        <v>0</v>
      </c>
      <c r="G29" s="2">
        <f>VLOOKUP($B29,Teilnehmer!$A:$AA,26,FALSE)</f>
        <v>0</v>
      </c>
      <c r="H29" s="2">
        <f>VLOOKUP($B29,Teilnehmer!$A:$AA,27,FALSE)</f>
        <v>0</v>
      </c>
      <c r="I29" s="41" t="str">
        <f>VLOOKUP($B29,Teilnehmer!A:B,2,FALSE)</f>
        <v>Sportschützen Beckum</v>
      </c>
      <c r="K29" t="str">
        <f>VLOOKUP($B29,Teilnehmer!$A:$AA,5,FALSE)</f>
        <v>Junioren</v>
      </c>
    </row>
    <row r="32" spans="1:11" x14ac:dyDescent="0.25">
      <c r="A32" s="13" t="s">
        <v>57</v>
      </c>
      <c r="B32" s="7" t="s">
        <v>41</v>
      </c>
      <c r="C32" s="8" t="s">
        <v>11</v>
      </c>
      <c r="D32" s="8" t="s">
        <v>12</v>
      </c>
      <c r="E32" s="8" t="s">
        <v>13</v>
      </c>
      <c r="F32" s="8" t="s">
        <v>14</v>
      </c>
      <c r="G32" s="8" t="s">
        <v>168</v>
      </c>
      <c r="H32" s="9" t="s">
        <v>4</v>
      </c>
      <c r="I32" s="42" t="s">
        <v>0</v>
      </c>
    </row>
    <row r="33" spans="1:11" x14ac:dyDescent="0.25">
      <c r="A33" s="15">
        <v>1</v>
      </c>
      <c r="B33" s="4" t="s">
        <v>120</v>
      </c>
      <c r="C33" s="1">
        <f>VLOOKUP($B33,Teilnehmer!$A:$AA,10,FALSE)</f>
        <v>0</v>
      </c>
      <c r="D33" s="2">
        <f>VLOOKUP($B33,Teilnehmer!$A:$AA,14,FALSE)</f>
        <v>0</v>
      </c>
      <c r="E33" s="2">
        <f>VLOOKUP($B33,Teilnehmer!$A:$AA,18,FALSE)</f>
        <v>0</v>
      </c>
      <c r="F33" s="2">
        <f>VLOOKUP($B33,Teilnehmer!$A:$AA,22,FALSE)</f>
        <v>0</v>
      </c>
      <c r="G33" s="2">
        <f>VLOOKUP($B33,Teilnehmer!$A:$AA,26,FALSE)</f>
        <v>0</v>
      </c>
      <c r="H33" s="2">
        <f>VLOOKUP($B33,Teilnehmer!$A:$AA,27,FALSE)</f>
        <v>0</v>
      </c>
      <c r="I33" s="41" t="str">
        <f>VLOOKUP($B33,Teilnehmer!A:B,2,FALSE)</f>
        <v>SGi Sandkuhle</v>
      </c>
      <c r="K33" t="str">
        <f>VLOOKUP($B33,Teilnehmer!$A:$AA,5,FALSE)</f>
        <v>Damen I</v>
      </c>
    </row>
    <row r="34" spans="1:11" x14ac:dyDescent="0.25">
      <c r="A34" s="15">
        <v>2</v>
      </c>
      <c r="B34" s="4" t="s">
        <v>118</v>
      </c>
      <c r="C34" s="1">
        <f>VLOOKUP($B34,Teilnehmer!$A:$AA,10,FALSE)</f>
        <v>0</v>
      </c>
      <c r="D34" s="2">
        <f>VLOOKUP($B34,Teilnehmer!$A:$AA,14,FALSE)</f>
        <v>0</v>
      </c>
      <c r="E34" s="2">
        <f>VLOOKUP($B34,Teilnehmer!$A:$AA,18,FALSE)</f>
        <v>0</v>
      </c>
      <c r="F34" s="2">
        <f>VLOOKUP($B34,Teilnehmer!$A:$AA,22,FALSE)</f>
        <v>0</v>
      </c>
      <c r="G34" s="2">
        <f>VLOOKUP($B34,Teilnehmer!$A:$AA,26,FALSE)</f>
        <v>0</v>
      </c>
      <c r="H34" s="1">
        <f>VLOOKUP($B34,Teilnehmer!$A:$AA,27,FALSE)</f>
        <v>0</v>
      </c>
      <c r="I34" s="41" t="str">
        <f>VLOOKUP($B34,Teilnehmer!A:B,2,FALSE)</f>
        <v>Treffer 91 Enniger</v>
      </c>
      <c r="K34" t="str">
        <f>VLOOKUP($B34,Teilnehmer!$A:$AA,5,FALSE)</f>
        <v>Damen I</v>
      </c>
    </row>
    <row r="35" spans="1:11" x14ac:dyDescent="0.25">
      <c r="A35" s="15">
        <v>3</v>
      </c>
      <c r="B35" s="4" t="s">
        <v>172</v>
      </c>
      <c r="C35" s="1">
        <f>VLOOKUP($B35,Teilnehmer!$A:$AA,10,FALSE)</f>
        <v>0</v>
      </c>
      <c r="D35" s="2">
        <f>VLOOKUP($B35,Teilnehmer!$A:$AA,14,FALSE)</f>
        <v>0</v>
      </c>
      <c r="E35" s="2">
        <f>VLOOKUP($B35,Teilnehmer!$A:$AA,18,FALSE)</f>
        <v>0</v>
      </c>
      <c r="F35" s="2">
        <f>VLOOKUP($B35,Teilnehmer!$A:$AA,22,FALSE)</f>
        <v>0</v>
      </c>
      <c r="G35" s="2">
        <f>VLOOKUP($B35,Teilnehmer!$A:$AA,26,FALSE)</f>
        <v>0</v>
      </c>
      <c r="H35" s="1">
        <f>VLOOKUP($B35,Teilnehmer!$A:$AA,27,FALSE)</f>
        <v>0</v>
      </c>
      <c r="I35" s="41" t="str">
        <f>VLOOKUP($B35,Teilnehmer!A:B,2,FALSE)</f>
        <v>Treffer 91 Enniger</v>
      </c>
      <c r="K35" t="str">
        <f>VLOOKUP($B35,Teilnehmer!$A:$AA,5,FALSE)</f>
        <v>Damen I</v>
      </c>
    </row>
    <row r="36" spans="1:11" x14ac:dyDescent="0.25">
      <c r="A36"/>
    </row>
    <row r="38" spans="1:11" x14ac:dyDescent="0.25">
      <c r="A38" s="13" t="s">
        <v>57</v>
      </c>
      <c r="B38" s="6" t="s">
        <v>42</v>
      </c>
      <c r="C38" s="8" t="s">
        <v>11</v>
      </c>
      <c r="D38" s="8" t="s">
        <v>12</v>
      </c>
      <c r="E38" s="8" t="s">
        <v>13</v>
      </c>
      <c r="F38" s="8" t="s">
        <v>14</v>
      </c>
      <c r="G38" s="8" t="s">
        <v>168</v>
      </c>
      <c r="H38" s="9" t="s">
        <v>4</v>
      </c>
      <c r="I38" s="42" t="s">
        <v>0</v>
      </c>
    </row>
    <row r="39" spans="1:11" x14ac:dyDescent="0.25">
      <c r="A39" s="14">
        <v>1</v>
      </c>
      <c r="B39" s="4" t="s">
        <v>128</v>
      </c>
      <c r="C39" s="1">
        <f>VLOOKUP($B39,Teilnehmer!$A:$AA,10,FALSE)</f>
        <v>0</v>
      </c>
      <c r="D39" s="2">
        <f>VLOOKUP($B39,Teilnehmer!$A:$AA,14,FALSE)</f>
        <v>0</v>
      </c>
      <c r="E39" s="2">
        <f>VLOOKUP($B39,Teilnehmer!$A:$AA,18,FALSE)</f>
        <v>0</v>
      </c>
      <c r="F39" s="1">
        <f>VLOOKUP($B39,Teilnehmer!$A:$AA,22,FALSE)</f>
        <v>0</v>
      </c>
      <c r="G39" s="2">
        <f>VLOOKUP($B39,Teilnehmer!$A:$AA,26,FALSE)</f>
        <v>0</v>
      </c>
      <c r="H39" s="2">
        <f>VLOOKUP($B39,Teilnehmer!$A:$AA,27,FALSE)</f>
        <v>0</v>
      </c>
      <c r="I39" s="41" t="str">
        <f>VLOOKUP($B39,Teilnehmer!A:B,2,FALSE)</f>
        <v>Sportschützen Beckum</v>
      </c>
      <c r="K39" t="str">
        <f>VLOOKUP($B39,Teilnehmer!$A:$AA,5,FALSE)</f>
        <v>Damen II</v>
      </c>
    </row>
    <row r="40" spans="1:11" x14ac:dyDescent="0.25">
      <c r="A40" s="14">
        <v>2</v>
      </c>
      <c r="B40" s="4" t="s">
        <v>122</v>
      </c>
      <c r="C40" s="1">
        <f>VLOOKUP($B40,Teilnehmer!$A:$AA,10,FALSE)</f>
        <v>0</v>
      </c>
      <c r="D40" s="2">
        <f>VLOOKUP($B40,Teilnehmer!$A:$AA,14,FALSE)</f>
        <v>0</v>
      </c>
      <c r="E40" s="2">
        <f>VLOOKUP($B40,Teilnehmer!$A:$AA,18,FALSE)</f>
        <v>0</v>
      </c>
      <c r="F40" s="2">
        <f>VLOOKUP($B40,Teilnehmer!$A:$AA,22,FALSE)</f>
        <v>0</v>
      </c>
      <c r="G40" s="2">
        <f>VLOOKUP($B40,Teilnehmer!$A:$AA,26,FALSE)</f>
        <v>0</v>
      </c>
      <c r="H40" s="3">
        <f>VLOOKUP($B40,Teilnehmer!$A:$AA,27,FALSE)</f>
        <v>0</v>
      </c>
      <c r="I40" s="41" t="str">
        <f>VLOOKUP($B40,Teilnehmer!A:B,2,FALSE)</f>
        <v>Treffer 91 Enniger</v>
      </c>
      <c r="K40" t="str">
        <f>VLOOKUP($B40,Teilnehmer!$A:$AA,5,FALSE)</f>
        <v>Damen II</v>
      </c>
    </row>
    <row r="41" spans="1:11" x14ac:dyDescent="0.25">
      <c r="A41" s="14">
        <v>3</v>
      </c>
      <c r="B41" s="4" t="s">
        <v>141</v>
      </c>
      <c r="C41" s="1">
        <f>VLOOKUP($B41,Teilnehmer!$A:$AA,10,FALSE)</f>
        <v>0</v>
      </c>
      <c r="D41" s="2">
        <f>VLOOKUP($B41,Teilnehmer!$A:$AA,14,FALSE)</f>
        <v>0</v>
      </c>
      <c r="E41" s="2">
        <f>VLOOKUP($B41,Teilnehmer!$A:$AA,18,FALSE)</f>
        <v>0</v>
      </c>
      <c r="F41" s="2">
        <f>VLOOKUP($B41,Teilnehmer!$A:$AA,22,FALSE)</f>
        <v>0</v>
      </c>
      <c r="G41" s="2">
        <f>VLOOKUP($B41,Teilnehmer!$A:$AA,26,FALSE)</f>
        <v>0</v>
      </c>
      <c r="H41" s="3">
        <f>VLOOKUP($B41,Teilnehmer!$A:$AA,27,FALSE)</f>
        <v>0</v>
      </c>
      <c r="I41" s="41" t="str">
        <f>VLOOKUP($B41,Teilnehmer!A:B,2,FALSE)</f>
        <v>SG Neubeckum</v>
      </c>
      <c r="K41" t="str">
        <f>VLOOKUP($B41,Teilnehmer!$A:$AA,5,FALSE)</f>
        <v>Damen II</v>
      </c>
    </row>
    <row r="42" spans="1:11" x14ac:dyDescent="0.25">
      <c r="A42" s="14">
        <v>4</v>
      </c>
      <c r="B42" s="4" t="s">
        <v>155</v>
      </c>
      <c r="C42" s="1">
        <f>VLOOKUP($B42,Teilnehmer!$A:$AA,10,FALSE)</f>
        <v>0</v>
      </c>
      <c r="D42" s="2">
        <f>VLOOKUP($B42,Teilnehmer!$A:$AA,14,FALSE)</f>
        <v>0</v>
      </c>
      <c r="E42" s="2">
        <f>VLOOKUP($B42,Teilnehmer!$A:$AA,18,FALSE)</f>
        <v>0</v>
      </c>
      <c r="F42" s="2">
        <f>VLOOKUP($B42,Teilnehmer!$A:$AA,22,FALSE)</f>
        <v>0</v>
      </c>
      <c r="G42" s="2">
        <f>VLOOKUP($B42,Teilnehmer!$A:$AA,26,FALSE)</f>
        <v>0</v>
      </c>
      <c r="H42" s="3">
        <f>VLOOKUP($B42,Teilnehmer!$A:$AA,27,FALSE)</f>
        <v>0</v>
      </c>
      <c r="I42" s="41" t="str">
        <f>VLOOKUP($B42,Teilnehmer!A:B,2,FALSE)</f>
        <v>Sportschützen Beckum</v>
      </c>
      <c r="K42" t="str">
        <f>VLOOKUP($B42,Teilnehmer!$A:$AA,5,FALSE)</f>
        <v>Damen II</v>
      </c>
    </row>
    <row r="43" spans="1:11" x14ac:dyDescent="0.25">
      <c r="A43" s="14">
        <v>5</v>
      </c>
      <c r="B43" s="4" t="s">
        <v>123</v>
      </c>
      <c r="C43" s="1">
        <f>VLOOKUP($B43,Teilnehmer!$A:$AA,10,FALSE)</f>
        <v>0</v>
      </c>
      <c r="D43" s="2">
        <f>VLOOKUP($B43,Teilnehmer!$A:$AA,14,FALSE)</f>
        <v>0</v>
      </c>
      <c r="E43" s="2">
        <f>VLOOKUP($B43,Teilnehmer!$A:$AA,18,FALSE)</f>
        <v>0</v>
      </c>
      <c r="F43" s="2">
        <f>VLOOKUP($B43,Teilnehmer!$A:$AA,22,FALSE)</f>
        <v>0</v>
      </c>
      <c r="G43" s="2">
        <f>VLOOKUP($B43,Teilnehmer!$A:$AA,26,FALSE)</f>
        <v>0</v>
      </c>
      <c r="H43" s="3">
        <f>VLOOKUP($B43,Teilnehmer!$A:$AA,27,FALSE)</f>
        <v>0</v>
      </c>
      <c r="I43" s="41" t="str">
        <f>VLOOKUP($B43,Teilnehmer!A:B,2,FALSE)</f>
        <v>Treffer 91 Enniger</v>
      </c>
      <c r="K43" t="str">
        <f>VLOOKUP($B43,Teilnehmer!$A:$AA,5,FALSE)</f>
        <v>Damen II</v>
      </c>
    </row>
    <row r="44" spans="1:11" x14ac:dyDescent="0.25">
      <c r="A44" s="14">
        <v>6</v>
      </c>
      <c r="B44" s="4" t="s">
        <v>114</v>
      </c>
      <c r="C44" s="2">
        <f>VLOOKUP($B44,Teilnehmer!$A:$AA,10,FALSE)</f>
        <v>0</v>
      </c>
      <c r="D44" s="2">
        <f>VLOOKUP($B44,Teilnehmer!$A:$AA,14,FALSE)</f>
        <v>0</v>
      </c>
      <c r="E44" s="2">
        <f>VLOOKUP($B44,Teilnehmer!$A:$AA,18,FALSE)</f>
        <v>0</v>
      </c>
      <c r="F44" s="2">
        <f>VLOOKUP($B44,Teilnehmer!$A:$AA,22,FALSE)</f>
        <v>0</v>
      </c>
      <c r="G44" s="2">
        <f>VLOOKUP($B44,Teilnehmer!$A:$AA,26,FALSE)</f>
        <v>0</v>
      </c>
      <c r="H44" s="3">
        <f>VLOOKUP($B44,Teilnehmer!$A:$AA,27,FALSE)</f>
        <v>0</v>
      </c>
      <c r="I44" s="41" t="str">
        <f>VLOOKUP($B44,Teilnehmer!A:B,2,FALSE)</f>
        <v>Treffer 91 Enniger</v>
      </c>
      <c r="K44" t="str">
        <f>VLOOKUP($B44,Teilnehmer!$A:$AA,5,FALSE)</f>
        <v>Damen II</v>
      </c>
    </row>
    <row r="45" spans="1:11" x14ac:dyDescent="0.25">
      <c r="C45"/>
      <c r="D45"/>
      <c r="E45"/>
      <c r="F45"/>
      <c r="G45"/>
    </row>
    <row r="46" spans="1:11" x14ac:dyDescent="0.25">
      <c r="A46" s="13" t="s">
        <v>57</v>
      </c>
      <c r="B46" s="6" t="s">
        <v>39</v>
      </c>
      <c r="C46" s="8" t="s">
        <v>11</v>
      </c>
      <c r="D46" s="8" t="s">
        <v>12</v>
      </c>
      <c r="E46" s="8" t="s">
        <v>13</v>
      </c>
      <c r="F46" s="8" t="s">
        <v>14</v>
      </c>
      <c r="G46" s="8" t="s">
        <v>168</v>
      </c>
      <c r="H46" s="9" t="s">
        <v>4</v>
      </c>
      <c r="I46" s="42" t="s">
        <v>0</v>
      </c>
    </row>
    <row r="47" spans="1:11" x14ac:dyDescent="0.25">
      <c r="A47" s="14">
        <v>1</v>
      </c>
      <c r="B47" s="4" t="s">
        <v>113</v>
      </c>
      <c r="C47" s="1">
        <f>VLOOKUP($B47,Teilnehmer!$A:$AA,10,FALSE)</f>
        <v>0</v>
      </c>
      <c r="D47" s="2">
        <f>VLOOKUP($B47,Teilnehmer!$A:$AA,14,FALSE)</f>
        <v>0</v>
      </c>
      <c r="E47" s="2">
        <f>VLOOKUP($B47,Teilnehmer!$A:$AA,18,FALSE)</f>
        <v>0</v>
      </c>
      <c r="F47" s="2">
        <f>VLOOKUP($B47,Teilnehmer!$A:$AA,22,FALSE)</f>
        <v>0</v>
      </c>
      <c r="G47" s="2">
        <f>VLOOKUP($B47,Teilnehmer!$A:$AA,26,FALSE)</f>
        <v>0</v>
      </c>
      <c r="H47" s="2">
        <f>VLOOKUP($B47,Teilnehmer!$A:$AA,27,FALSE)</f>
        <v>0</v>
      </c>
      <c r="I47" s="41" t="str">
        <f>VLOOKUP($B47,Teilnehmer!A:B,2,FALSE)</f>
        <v>SGi Sandkuhle</v>
      </c>
      <c r="K47" t="str">
        <f>VLOOKUP($B47,Teilnehmer!$A:$AA,5,FALSE)</f>
        <v>Herren I</v>
      </c>
    </row>
    <row r="48" spans="1:11" x14ac:dyDescent="0.25">
      <c r="A48" s="14">
        <v>2</v>
      </c>
      <c r="B48" s="4" t="s">
        <v>150</v>
      </c>
      <c r="C48" s="1">
        <f>VLOOKUP($B48,Teilnehmer!$A:$AA,10,FALSE)</f>
        <v>0</v>
      </c>
      <c r="D48" s="2">
        <f>VLOOKUP($B48,Teilnehmer!$A:$AA,14,FALSE)</f>
        <v>0</v>
      </c>
      <c r="E48" s="2">
        <f>VLOOKUP($B48,Teilnehmer!$A:$AA,18,FALSE)</f>
        <v>0</v>
      </c>
      <c r="F48" s="2">
        <f>VLOOKUP($B48,Teilnehmer!$A:$AA,22,FALSE)</f>
        <v>0</v>
      </c>
      <c r="G48" s="2">
        <f>VLOOKUP($B48,Teilnehmer!$A:$AA,26,FALSE)</f>
        <v>0</v>
      </c>
      <c r="H48" s="3">
        <f>VLOOKUP($B48,Teilnehmer!$A:$AA,27,FALSE)</f>
        <v>0</v>
      </c>
      <c r="I48" s="41" t="str">
        <f>VLOOKUP($B48,Teilnehmer!A:B,2,FALSE)</f>
        <v>St. Margarethen Wadersloh e.V.</v>
      </c>
      <c r="K48" t="str">
        <f>VLOOKUP($B48,Teilnehmer!$A:$AA,5,FALSE)</f>
        <v>Herren I</v>
      </c>
    </row>
    <row r="49" spans="1:11" x14ac:dyDescent="0.25">
      <c r="A49" s="14">
        <v>3</v>
      </c>
      <c r="B49" s="4" t="s">
        <v>139</v>
      </c>
      <c r="C49" s="1">
        <f>VLOOKUP($B49,Teilnehmer!$A:$AA,10,FALSE)</f>
        <v>0</v>
      </c>
      <c r="D49" s="2">
        <f>VLOOKUP($B49,Teilnehmer!$A:$AA,14,FALSE)</f>
        <v>0</v>
      </c>
      <c r="E49" s="2">
        <f>VLOOKUP($B49,Teilnehmer!$A:$AA,18,FALSE)</f>
        <v>0</v>
      </c>
      <c r="F49" s="2">
        <f>VLOOKUP($B49,Teilnehmer!$A:$AA,22,FALSE)</f>
        <v>0</v>
      </c>
      <c r="G49" s="2">
        <f>VLOOKUP($B49,Teilnehmer!$A:$AA,26,FALSE)</f>
        <v>0</v>
      </c>
      <c r="H49" s="3">
        <f>VLOOKUP($B49,Teilnehmer!$A:$AA,27,FALSE)</f>
        <v>0</v>
      </c>
      <c r="I49" s="41" t="str">
        <f>VLOOKUP($B49,Teilnehmer!A:B,2,FALSE)</f>
        <v>St. Margarethen Wadersloh e.V.</v>
      </c>
      <c r="K49" t="str">
        <f>VLOOKUP($B49,Teilnehmer!$A:$AA,5,FALSE)</f>
        <v>Herren I</v>
      </c>
    </row>
    <row r="50" spans="1:11" x14ac:dyDescent="0.25">
      <c r="A50" s="14">
        <v>4</v>
      </c>
      <c r="B50" s="4" t="s">
        <v>119</v>
      </c>
      <c r="C50" s="1">
        <f>VLOOKUP($B50,Teilnehmer!$A:$AA,10,FALSE)</f>
        <v>0</v>
      </c>
      <c r="D50" s="2">
        <f>VLOOKUP($B50,Teilnehmer!$A:$AA,14,FALSE)</f>
        <v>0</v>
      </c>
      <c r="E50" s="2">
        <f>VLOOKUP($B50,Teilnehmer!$A:$AA,18,FALSE)</f>
        <v>0</v>
      </c>
      <c r="F50" s="2">
        <f>VLOOKUP($B50,Teilnehmer!$A:$AA,22,FALSE)</f>
        <v>0</v>
      </c>
      <c r="G50" s="2">
        <f>VLOOKUP($B50,Teilnehmer!$A:$AA,26,FALSE)</f>
        <v>0</v>
      </c>
      <c r="H50" s="3">
        <f>VLOOKUP($B50,Teilnehmer!$A:$AA,27,FALSE)</f>
        <v>0</v>
      </c>
      <c r="I50" s="41" t="str">
        <f>VLOOKUP($B50,Teilnehmer!A:B,2,FALSE)</f>
        <v>SGi Sandkuhle</v>
      </c>
      <c r="K50" t="str">
        <f>VLOOKUP($B50,Teilnehmer!$A:$AA,5,FALSE)</f>
        <v>Herren I</v>
      </c>
    </row>
    <row r="51" spans="1:11" x14ac:dyDescent="0.25">
      <c r="A51" s="14">
        <v>5</v>
      </c>
      <c r="B51" s="4" t="s">
        <v>170</v>
      </c>
      <c r="C51" s="1">
        <f>VLOOKUP($B51,Teilnehmer!$A:$AA,10,FALSE)</f>
        <v>0</v>
      </c>
      <c r="D51" s="2">
        <f>VLOOKUP($B51,Teilnehmer!$A:$AA,14,FALSE)</f>
        <v>0</v>
      </c>
      <c r="E51" s="2">
        <f>VLOOKUP($B51,Teilnehmer!$A:$AA,18,FALSE)</f>
        <v>0</v>
      </c>
      <c r="F51" s="2">
        <f>VLOOKUP($B51,Teilnehmer!$A:$AA,22,FALSE)</f>
        <v>0</v>
      </c>
      <c r="G51" s="2">
        <f>VLOOKUP($B51,Teilnehmer!$A:$AA,26,FALSE)</f>
        <v>0</v>
      </c>
      <c r="H51" s="3">
        <f>VLOOKUP($B51,Teilnehmer!$A:$AA,27,FALSE)</f>
        <v>0</v>
      </c>
      <c r="I51" s="41" t="str">
        <f>VLOOKUP($B51,Teilnehmer!A:B,2,FALSE)</f>
        <v>SGi Sandkuhle</v>
      </c>
      <c r="K51" t="str">
        <f>VLOOKUP($B51,Teilnehmer!$A:$AA,5,FALSE)</f>
        <v>Herren I</v>
      </c>
    </row>
    <row r="52" spans="1:11" x14ac:dyDescent="0.25">
      <c r="A52" s="14">
        <v>6</v>
      </c>
      <c r="B52" s="4" t="s">
        <v>121</v>
      </c>
      <c r="C52" s="1">
        <f>VLOOKUP($B52,Teilnehmer!$A:$AA,10,FALSE)</f>
        <v>0</v>
      </c>
      <c r="D52" s="2">
        <f>VLOOKUP($B52,Teilnehmer!$A:$AA,14,FALSE)</f>
        <v>0</v>
      </c>
      <c r="E52" s="2">
        <f>VLOOKUP($B52,Teilnehmer!$A:$AA,18,FALSE)</f>
        <v>0</v>
      </c>
      <c r="F52" s="2">
        <f>VLOOKUP($B52,Teilnehmer!$A:$AA,22,FALSE)</f>
        <v>0</v>
      </c>
      <c r="G52" s="2">
        <f>VLOOKUP($B52,Teilnehmer!$A:$AA,26,FALSE)</f>
        <v>0</v>
      </c>
      <c r="H52" s="3">
        <f>VLOOKUP($B52,Teilnehmer!$A:$AA,27,FALSE)</f>
        <v>0</v>
      </c>
      <c r="I52" s="41" t="str">
        <f>VLOOKUP($B52,Teilnehmer!A:B,2,FALSE)</f>
        <v>Treffer 91 Enniger</v>
      </c>
      <c r="K52" t="str">
        <f>VLOOKUP($B52,Teilnehmer!$A:$AA,5,FALSE)</f>
        <v>Herren I</v>
      </c>
    </row>
    <row r="55" spans="1:11" x14ac:dyDescent="0.25">
      <c r="A55" s="13" t="s">
        <v>57</v>
      </c>
      <c r="B55" s="6" t="s">
        <v>40</v>
      </c>
      <c r="C55" s="8" t="s">
        <v>11</v>
      </c>
      <c r="D55" s="8" t="s">
        <v>12</v>
      </c>
      <c r="E55" s="8" t="s">
        <v>13</v>
      </c>
      <c r="F55" s="8" t="s">
        <v>14</v>
      </c>
      <c r="G55" s="8" t="s">
        <v>168</v>
      </c>
      <c r="H55" s="9" t="s">
        <v>4</v>
      </c>
      <c r="I55" s="42" t="s">
        <v>0</v>
      </c>
    </row>
    <row r="56" spans="1:11" x14ac:dyDescent="0.25">
      <c r="A56" s="14">
        <v>1</v>
      </c>
      <c r="B56" s="4" t="s">
        <v>156</v>
      </c>
      <c r="C56" s="1">
        <f>VLOOKUP($B56,Teilnehmer!$A:$AA,10,FALSE)</f>
        <v>0</v>
      </c>
      <c r="D56" s="2">
        <f>VLOOKUP($B56,Teilnehmer!$A:$AA,14,FALSE)</f>
        <v>0</v>
      </c>
      <c r="E56" s="2">
        <f>VLOOKUP($B56,Teilnehmer!$A:$AA,18,FALSE)</f>
        <v>0</v>
      </c>
      <c r="F56" s="2">
        <f>VLOOKUP($B56,Teilnehmer!$A:$AA,22,FALSE)</f>
        <v>0</v>
      </c>
      <c r="G56" s="2">
        <f>VLOOKUP($B56,Teilnehmer!$A:$AA,26,FALSE)</f>
        <v>0</v>
      </c>
      <c r="H56" s="2">
        <f>VLOOKUP($B56,Teilnehmer!$A:$AA,27,FALSE)</f>
        <v>0</v>
      </c>
      <c r="I56" s="41" t="str">
        <f>VLOOKUP($B56,Teilnehmer!A:B,2,FALSE)</f>
        <v>St. Margarethen Wadersloh e.V.</v>
      </c>
      <c r="K56" t="str">
        <f>VLOOKUP($B56,Teilnehmer!$A:$AA,5,FALSE)</f>
        <v>Herren II</v>
      </c>
    </row>
    <row r="57" spans="1:11" x14ac:dyDescent="0.25">
      <c r="A57" s="14">
        <v>2</v>
      </c>
      <c r="B57" s="4" t="s">
        <v>149</v>
      </c>
      <c r="C57" s="1">
        <f>VLOOKUP($B57,Teilnehmer!$A:$AA,10,FALSE)</f>
        <v>0</v>
      </c>
      <c r="D57" s="2">
        <f>VLOOKUP($B57,Teilnehmer!$A:$AA,14,FALSE)</f>
        <v>0</v>
      </c>
      <c r="E57" s="2">
        <f>VLOOKUP($B57,Teilnehmer!$A:$AA,18,FALSE)</f>
        <v>0</v>
      </c>
      <c r="F57" s="2">
        <f>VLOOKUP($B57,Teilnehmer!$A:$AA,22,FALSE)</f>
        <v>0</v>
      </c>
      <c r="G57" s="2">
        <f>VLOOKUP($B57,Teilnehmer!$A:$AA,26,FALSE)</f>
        <v>0</v>
      </c>
      <c r="H57" s="3">
        <f>VLOOKUP($B57,Teilnehmer!$A:$AA,27,FALSE)</f>
        <v>0</v>
      </c>
      <c r="I57" s="41" t="str">
        <f>VLOOKUP($B57,Teilnehmer!A:B,2,FALSE)</f>
        <v>SG Neubeckum</v>
      </c>
      <c r="K57" t="str">
        <f>VLOOKUP($B57,Teilnehmer!$A:$AA,5,FALSE)</f>
        <v>Herren II</v>
      </c>
    </row>
    <row r="58" spans="1:11" x14ac:dyDescent="0.25">
      <c r="A58" s="14">
        <v>3</v>
      </c>
      <c r="B58" s="4" t="s">
        <v>129</v>
      </c>
      <c r="C58" s="1">
        <f>VLOOKUP($B58,Teilnehmer!$A:$AA,10,FALSE)</f>
        <v>0</v>
      </c>
      <c r="D58" s="2">
        <f>VLOOKUP($B58,Teilnehmer!$A:$AA,14,FALSE)</f>
        <v>0</v>
      </c>
      <c r="E58" s="2">
        <f>VLOOKUP($B58,Teilnehmer!$A:$AA,18,FALSE)</f>
        <v>0</v>
      </c>
      <c r="F58" s="2">
        <f>VLOOKUP($B58,Teilnehmer!$A:$AA,22,FALSE)</f>
        <v>0</v>
      </c>
      <c r="G58" s="2">
        <f>VLOOKUP($B58,Teilnehmer!$A:$AA,26,FALSE)</f>
        <v>0</v>
      </c>
      <c r="H58" s="3">
        <f>VLOOKUP($B58,Teilnehmer!$A:$AA,27,FALSE)</f>
        <v>0</v>
      </c>
      <c r="I58" s="41" t="str">
        <f>VLOOKUP($B58,Teilnehmer!A:B,2,FALSE)</f>
        <v>Sportschützen Beckum</v>
      </c>
      <c r="K58" t="str">
        <f>VLOOKUP($B58,Teilnehmer!$A:$AA,5,FALSE)</f>
        <v>Herren II</v>
      </c>
    </row>
    <row r="59" spans="1:11" x14ac:dyDescent="0.25">
      <c r="A59" s="14">
        <v>4</v>
      </c>
      <c r="B59" s="4" t="s">
        <v>134</v>
      </c>
      <c r="C59" s="1">
        <f>VLOOKUP($B59,Teilnehmer!$A:$AA,10,FALSE)</f>
        <v>0</v>
      </c>
      <c r="D59" s="2">
        <f>VLOOKUP($B59,Teilnehmer!$A:$AA,14,FALSE)</f>
        <v>0</v>
      </c>
      <c r="E59" s="2">
        <f>VLOOKUP($B59,Teilnehmer!$A:$AA,18,FALSE)</f>
        <v>0</v>
      </c>
      <c r="F59" s="2">
        <f>VLOOKUP($B59,Teilnehmer!$A:$AA,22,FALSE)</f>
        <v>0</v>
      </c>
      <c r="G59" s="2">
        <f>VLOOKUP($B59,Teilnehmer!$A:$AA,26,FALSE)</f>
        <v>0</v>
      </c>
      <c r="H59" s="3">
        <f>VLOOKUP($B59,Teilnehmer!$A:$AA,27,FALSE)</f>
        <v>0</v>
      </c>
      <c r="I59" s="41" t="str">
        <f>VLOOKUP($B59,Teilnehmer!A:B,2,FALSE)</f>
        <v>Sportschützen Beckum</v>
      </c>
      <c r="K59" t="str">
        <f>VLOOKUP($B59,Teilnehmer!$A:$AA,5,FALSE)</f>
        <v>Herren II</v>
      </c>
    </row>
    <row r="60" spans="1:11" x14ac:dyDescent="0.25">
      <c r="A60" s="14">
        <v>5</v>
      </c>
      <c r="B60" s="4" t="s">
        <v>144</v>
      </c>
      <c r="C60" s="1">
        <f>VLOOKUP($B60,Teilnehmer!$A:$AA,10,FALSE)</f>
        <v>0</v>
      </c>
      <c r="D60" s="2">
        <f>VLOOKUP($B60,Teilnehmer!$A:$AA,14,FALSE)</f>
        <v>0</v>
      </c>
      <c r="E60" s="2">
        <f>VLOOKUP($B60,Teilnehmer!$A:$AA,18,FALSE)</f>
        <v>0</v>
      </c>
      <c r="F60" s="2">
        <f>VLOOKUP($B60,Teilnehmer!$A:$AA,22,FALSE)</f>
        <v>0</v>
      </c>
      <c r="G60" s="2">
        <f>VLOOKUP($B60,Teilnehmer!$A:$AA,26,FALSE)</f>
        <v>0</v>
      </c>
      <c r="H60" s="3">
        <f>VLOOKUP($B60,Teilnehmer!$A:$AA,27,FALSE)</f>
        <v>0</v>
      </c>
      <c r="I60" s="41" t="str">
        <f>VLOOKUP($B60,Teilnehmer!A:B,2,FALSE)</f>
        <v>Sportschützen Beckum</v>
      </c>
      <c r="K60" t="str">
        <f>VLOOKUP($B60,Teilnehmer!$A:$AA,5,FALSE)</f>
        <v>Herren II</v>
      </c>
    </row>
    <row r="61" spans="1:11" x14ac:dyDescent="0.25">
      <c r="A61" s="14">
        <v>6</v>
      </c>
      <c r="B61" s="4" t="s">
        <v>142</v>
      </c>
      <c r="C61" s="1">
        <f>VLOOKUP($B61,Teilnehmer!$A:$AA,10,FALSE)</f>
        <v>0</v>
      </c>
      <c r="D61" s="2">
        <f>VLOOKUP($B61,Teilnehmer!$A:$AA,14,FALSE)</f>
        <v>0</v>
      </c>
      <c r="E61" s="2">
        <f>VLOOKUP($B61,Teilnehmer!$A:$AA,18,FALSE)</f>
        <v>0</v>
      </c>
      <c r="F61" s="2">
        <f>VLOOKUP($B61,Teilnehmer!$A:$AA,22,FALSE)</f>
        <v>0</v>
      </c>
      <c r="G61" s="2">
        <f>VLOOKUP($B61,Teilnehmer!$A:$AA,26,FALSE)</f>
        <v>0</v>
      </c>
      <c r="H61" s="3">
        <f>VLOOKUP($B61,Teilnehmer!$A:$AA,27,FALSE)</f>
        <v>0</v>
      </c>
      <c r="I61" s="41" t="str">
        <f>VLOOKUP($B61,Teilnehmer!A:B,2,FALSE)</f>
        <v>SG Neubeckum</v>
      </c>
      <c r="K61" t="str">
        <f>VLOOKUP($B61,Teilnehmer!$A:$AA,5,FALSE)</f>
        <v>Herren II</v>
      </c>
    </row>
    <row r="62" spans="1:11" x14ac:dyDescent="0.25">
      <c r="A62" s="14">
        <v>7</v>
      </c>
      <c r="B62" s="4" t="s">
        <v>135</v>
      </c>
      <c r="C62" s="1">
        <f>VLOOKUP($B62,Teilnehmer!$A:$AA,10,FALSE)</f>
        <v>0</v>
      </c>
      <c r="D62" s="2">
        <f>VLOOKUP($B62,Teilnehmer!$A:$AA,14,FALSE)</f>
        <v>0</v>
      </c>
      <c r="E62" s="2">
        <f>VLOOKUP($B62,Teilnehmer!$A:$AA,18,FALSE)</f>
        <v>0</v>
      </c>
      <c r="F62" s="2">
        <f>VLOOKUP($B62,Teilnehmer!$A:$AA,22,FALSE)</f>
        <v>0</v>
      </c>
      <c r="G62" s="2">
        <f>VLOOKUP($B62,Teilnehmer!$A:$AA,26,FALSE)</f>
        <v>0</v>
      </c>
      <c r="H62" s="3">
        <f>VLOOKUP($B62,Teilnehmer!$A:$AA,27,FALSE)</f>
        <v>0</v>
      </c>
      <c r="I62" s="41" t="str">
        <f>VLOOKUP($B62,Teilnehmer!A:B,2,FALSE)</f>
        <v>SG Neubeckum</v>
      </c>
      <c r="K62" t="str">
        <f>VLOOKUP($B62,Teilnehmer!$A:$AA,5,FALSE)</f>
        <v>Herren II</v>
      </c>
    </row>
    <row r="63" spans="1:11" x14ac:dyDescent="0.25">
      <c r="A63" s="14">
        <v>8</v>
      </c>
      <c r="B63" s="4" t="s">
        <v>136</v>
      </c>
      <c r="C63" s="1">
        <f>VLOOKUP($B63,Teilnehmer!$A:$AA,10,FALSE)</f>
        <v>0</v>
      </c>
      <c r="D63" s="2">
        <f>VLOOKUP($B63,Teilnehmer!$A:$AA,14,FALSE)</f>
        <v>0</v>
      </c>
      <c r="E63" s="2">
        <f>VLOOKUP($B63,Teilnehmer!$A:$AA,18,FALSE)</f>
        <v>0</v>
      </c>
      <c r="F63" s="2">
        <f>VLOOKUP($B63,Teilnehmer!$A:$AA,22,FALSE)</f>
        <v>0</v>
      </c>
      <c r="G63" s="2">
        <f>VLOOKUP($B63,Teilnehmer!$A:$AA,26,FALSE)</f>
        <v>0</v>
      </c>
      <c r="H63" s="3">
        <f>VLOOKUP($B63,Teilnehmer!$A:$AA,27,FALSE)</f>
        <v>0</v>
      </c>
      <c r="I63" s="41" t="str">
        <f>VLOOKUP($B63,Teilnehmer!A:B,2,FALSE)</f>
        <v>SpS Sendenhorst</v>
      </c>
      <c r="K63" t="str">
        <f>VLOOKUP($B63,Teilnehmer!$A:$AA,5,FALSE)</f>
        <v>Herren II</v>
      </c>
    </row>
    <row r="64" spans="1:11" x14ac:dyDescent="0.25">
      <c r="A64" s="14">
        <v>9</v>
      </c>
      <c r="B64" s="4" t="s">
        <v>152</v>
      </c>
      <c r="C64" s="1">
        <f>VLOOKUP($B64,Teilnehmer!$A:$AA,10,FALSE)</f>
        <v>0</v>
      </c>
      <c r="D64" s="2">
        <f>VLOOKUP($B64,Teilnehmer!$A:$AA,14,FALSE)</f>
        <v>0</v>
      </c>
      <c r="E64" s="2">
        <f>VLOOKUP($B64,Teilnehmer!$A:$AA,18,FALSE)</f>
        <v>0</v>
      </c>
      <c r="F64" s="2">
        <f>VLOOKUP($B64,Teilnehmer!$A:$AA,22,FALSE)</f>
        <v>0</v>
      </c>
      <c r="G64" s="2">
        <f>VLOOKUP($B64,Teilnehmer!$A:$AA,26,FALSE)</f>
        <v>0</v>
      </c>
      <c r="H64" s="3">
        <f>VLOOKUP($B64,Teilnehmer!$A:$AA,27,FALSE)</f>
        <v>0</v>
      </c>
      <c r="I64" s="41" t="str">
        <f>VLOOKUP($B64,Teilnehmer!A:B,2,FALSE)</f>
        <v>SpS Sendenhorst</v>
      </c>
      <c r="K64" t="str">
        <f>VLOOKUP($B64,Teilnehmer!$A:$AA,5,FALSE)</f>
        <v>Herren II</v>
      </c>
    </row>
    <row r="65" spans="1:11" x14ac:dyDescent="0.25">
      <c r="A65" s="14">
        <v>10</v>
      </c>
      <c r="B65" s="4" t="s">
        <v>132</v>
      </c>
      <c r="C65" s="1">
        <f>VLOOKUP($B65,Teilnehmer!$A:$AA,10,FALSE)</f>
        <v>0</v>
      </c>
      <c r="D65" s="2">
        <f>VLOOKUP($B65,Teilnehmer!$A:$AA,14,FALSE)</f>
        <v>0</v>
      </c>
      <c r="E65" s="2">
        <f>VLOOKUP($B65,Teilnehmer!$A:$AA,18,FALSE)</f>
        <v>0</v>
      </c>
      <c r="F65" s="2">
        <f>VLOOKUP($B65,Teilnehmer!$A:$AA,22,FALSE)</f>
        <v>0</v>
      </c>
      <c r="G65" s="2">
        <f>VLOOKUP($B65,Teilnehmer!$A:$AA,26,FALSE)</f>
        <v>0</v>
      </c>
      <c r="H65" s="3">
        <f>VLOOKUP($B65,Teilnehmer!$A:$AA,27,FALSE)</f>
        <v>0</v>
      </c>
      <c r="I65" s="41" t="str">
        <f>VLOOKUP($B65,Teilnehmer!A:B,2,FALSE)</f>
        <v>Sportschützen Beckum</v>
      </c>
      <c r="K65" t="str">
        <f>VLOOKUP($B65,Teilnehmer!$A:$AA,5,FALSE)</f>
        <v>Herren II</v>
      </c>
    </row>
    <row r="66" spans="1:11" x14ac:dyDescent="0.25">
      <c r="A66" s="14">
        <v>11</v>
      </c>
      <c r="B66" s="4" t="s">
        <v>125</v>
      </c>
      <c r="C66" s="1">
        <f>VLOOKUP($B66,Teilnehmer!$A:$AA,10,FALSE)</f>
        <v>0</v>
      </c>
      <c r="D66" s="2">
        <f>VLOOKUP($B66,Teilnehmer!$A:$AA,14,FALSE)</f>
        <v>0</v>
      </c>
      <c r="E66" s="2">
        <f>VLOOKUP($B66,Teilnehmer!$A:$AA,18,FALSE)</f>
        <v>0</v>
      </c>
      <c r="F66" s="2">
        <f>VLOOKUP($B66,Teilnehmer!$A:$AA,22,FALSE)</f>
        <v>0</v>
      </c>
      <c r="G66" s="2">
        <f>VLOOKUP($B66,Teilnehmer!$A:$AA,26,FALSE)</f>
        <v>0</v>
      </c>
      <c r="H66" s="3">
        <f>VLOOKUP($B66,Teilnehmer!$A:$AA,27,FALSE)</f>
        <v>0</v>
      </c>
      <c r="I66" s="41" t="str">
        <f>VLOOKUP($B66,Teilnehmer!A:B,2,FALSE)</f>
        <v>Liesborn e.V. 5402</v>
      </c>
      <c r="K66" t="str">
        <f>VLOOKUP($B66,Teilnehmer!$A:$AA,5,FALSE)</f>
        <v>Herren II</v>
      </c>
    </row>
    <row r="67" spans="1:11" x14ac:dyDescent="0.25">
      <c r="A67" s="14">
        <v>12</v>
      </c>
      <c r="B67" s="4" t="s">
        <v>151</v>
      </c>
      <c r="C67" s="1">
        <f>VLOOKUP($B67,Teilnehmer!$A:$AA,10,FALSE)</f>
        <v>0</v>
      </c>
      <c r="D67" s="2">
        <f>VLOOKUP($B67,Teilnehmer!$A:$AA,14,FALSE)</f>
        <v>0</v>
      </c>
      <c r="E67" s="2">
        <f>VLOOKUP($B67,Teilnehmer!$A:$AA,18,FALSE)</f>
        <v>0</v>
      </c>
      <c r="F67" s="2">
        <f>VLOOKUP($B67,Teilnehmer!$A:$AA,22,FALSE)</f>
        <v>0</v>
      </c>
      <c r="G67" s="2">
        <f>VLOOKUP($B67,Teilnehmer!$A:$AA,26,FALSE)</f>
        <v>0</v>
      </c>
      <c r="H67" s="3">
        <f>VLOOKUP($B67,Teilnehmer!$A:$AA,27,FALSE)</f>
        <v>0</v>
      </c>
      <c r="I67" s="41" t="str">
        <f>VLOOKUP($B67,Teilnehmer!A:B,2,FALSE)</f>
        <v>SpS Sendenhorst</v>
      </c>
      <c r="K67" t="str">
        <f>VLOOKUP($B67,Teilnehmer!$A:$AA,5,FALSE)</f>
        <v>Herren II</v>
      </c>
    </row>
    <row r="68" spans="1:11" x14ac:dyDescent="0.25">
      <c r="A68" s="14">
        <v>13</v>
      </c>
      <c r="B68" s="4" t="s">
        <v>124</v>
      </c>
      <c r="C68" s="1">
        <f>VLOOKUP($B68,Teilnehmer!$A:$AA,10,FALSE)</f>
        <v>0</v>
      </c>
      <c r="D68" s="2">
        <f>VLOOKUP($B68,Teilnehmer!$A:$AA,14,FALSE)</f>
        <v>0</v>
      </c>
      <c r="E68" s="2">
        <f>VLOOKUP($B68,Teilnehmer!$A:$AA,18,FALSE)</f>
        <v>0</v>
      </c>
      <c r="F68" s="2">
        <f>VLOOKUP($B68,Teilnehmer!$A:$AA,22,FALSE)</f>
        <v>0</v>
      </c>
      <c r="G68" s="2">
        <f>VLOOKUP($B68,Teilnehmer!$A:$AA,26,FALSE)</f>
        <v>0</v>
      </c>
      <c r="H68" s="3">
        <f>VLOOKUP($B68,Teilnehmer!$A:$AA,27,FALSE)</f>
        <v>0</v>
      </c>
      <c r="I68" s="41" t="str">
        <f>VLOOKUP($B68,Teilnehmer!A:B,2,FALSE)</f>
        <v>SGi Sandkuhle</v>
      </c>
      <c r="K68" t="str">
        <f>VLOOKUP($B68,Teilnehmer!$A:$AA,5,FALSE)</f>
        <v>Herren II</v>
      </c>
    </row>
    <row r="69" spans="1:11" x14ac:dyDescent="0.25">
      <c r="A69" s="14">
        <v>14</v>
      </c>
      <c r="B69" s="4" t="s">
        <v>138</v>
      </c>
      <c r="C69" s="1">
        <f>VLOOKUP($B69,Teilnehmer!$A:$AA,10,FALSE)</f>
        <v>0</v>
      </c>
      <c r="D69" s="2">
        <f>VLOOKUP($B69,Teilnehmer!$A:$AA,14,FALSE)</f>
        <v>0</v>
      </c>
      <c r="E69" s="2">
        <f>VLOOKUP($B69,Teilnehmer!$A:$AA,18,FALSE)</f>
        <v>0</v>
      </c>
      <c r="F69" s="2">
        <f>VLOOKUP($B69,Teilnehmer!$A:$AA,22,FALSE)</f>
        <v>0</v>
      </c>
      <c r="G69" s="2">
        <f>VLOOKUP($B69,Teilnehmer!$A:$AA,26,FALSE)</f>
        <v>0</v>
      </c>
      <c r="H69" s="3">
        <f>VLOOKUP($B69,Teilnehmer!$A:$AA,27,FALSE)</f>
        <v>0</v>
      </c>
      <c r="I69" s="41" t="str">
        <f>VLOOKUP($B69,Teilnehmer!A:B,2,FALSE)</f>
        <v>Liesborn e.V. 5402</v>
      </c>
      <c r="K69" t="str">
        <f>VLOOKUP($B69,Teilnehmer!$A:$AA,5,FALSE)</f>
        <v>Herren II</v>
      </c>
    </row>
    <row r="70" spans="1:11" x14ac:dyDescent="0.25">
      <c r="A70" s="14">
        <v>15</v>
      </c>
      <c r="B70" s="4" t="s">
        <v>154</v>
      </c>
      <c r="C70" s="1">
        <f>VLOOKUP($B70,Teilnehmer!$A:$AA,10,FALSE)</f>
        <v>0</v>
      </c>
      <c r="D70" s="2">
        <f>VLOOKUP($B70,Teilnehmer!$A:$AA,14,FALSE)</f>
        <v>0</v>
      </c>
      <c r="E70" s="2">
        <f>VLOOKUP($B70,Teilnehmer!$A:$AA,18,FALSE)</f>
        <v>0</v>
      </c>
      <c r="F70" s="2">
        <f>VLOOKUP($B70,Teilnehmer!$A:$AA,22,FALSE)</f>
        <v>0</v>
      </c>
      <c r="G70" s="2">
        <f>VLOOKUP($B70,Teilnehmer!$A:$AA,26,FALSE)</f>
        <v>0</v>
      </c>
      <c r="H70" s="3">
        <f>VLOOKUP($B70,Teilnehmer!$A:$AA,27,FALSE)</f>
        <v>0</v>
      </c>
      <c r="I70" s="41" t="str">
        <f>VLOOKUP($B70,Teilnehmer!A:B,2,FALSE)</f>
        <v>Sportschützen Beckum</v>
      </c>
      <c r="K70" t="str">
        <f>VLOOKUP($B70,Teilnehmer!$A:$AA,5,FALSE)</f>
        <v>Herren II</v>
      </c>
    </row>
    <row r="71" spans="1:11" x14ac:dyDescent="0.25">
      <c r="A71" s="14">
        <v>16</v>
      </c>
      <c r="B71" s="4" t="s">
        <v>145</v>
      </c>
      <c r="C71" s="1">
        <f>VLOOKUP($B71,Teilnehmer!$A:$AA,10,FALSE)</f>
        <v>0</v>
      </c>
      <c r="D71" s="2">
        <f>VLOOKUP($B71,Teilnehmer!$A:$AA,14,FALSE)</f>
        <v>0</v>
      </c>
      <c r="E71" s="2">
        <f>VLOOKUP($B71,Teilnehmer!$A:$AA,18,FALSE)</f>
        <v>0</v>
      </c>
      <c r="F71" s="2">
        <f>VLOOKUP($B71,Teilnehmer!$A:$AA,22,FALSE)</f>
        <v>0</v>
      </c>
      <c r="G71" s="2">
        <f>VLOOKUP($B71,Teilnehmer!$A:$AA,26,FALSE)</f>
        <v>0</v>
      </c>
      <c r="H71" s="3">
        <f>VLOOKUP($B71,Teilnehmer!$A:$AA,27,FALSE)</f>
        <v>0</v>
      </c>
      <c r="I71" s="41" t="str">
        <f>VLOOKUP($B71,Teilnehmer!A:B,2,FALSE)</f>
        <v>Liesborn e.V. 5402</v>
      </c>
      <c r="K71" t="str">
        <f>VLOOKUP($B71,Teilnehmer!$A:$AA,5,FALSE)</f>
        <v>Herren II</v>
      </c>
    </row>
    <row r="72" spans="1:11" x14ac:dyDescent="0.25">
      <c r="A72" s="14">
        <v>17</v>
      </c>
      <c r="B72" s="4" t="s">
        <v>147</v>
      </c>
      <c r="C72" s="1">
        <f>VLOOKUP($B72,Teilnehmer!$A:$AA,10,FALSE)</f>
        <v>0</v>
      </c>
      <c r="D72" s="2">
        <f>VLOOKUP($B72,Teilnehmer!$A:$AA,14,FALSE)</f>
        <v>0</v>
      </c>
      <c r="E72" s="2">
        <f>VLOOKUP($B72,Teilnehmer!$A:$AA,18,FALSE)</f>
        <v>0</v>
      </c>
      <c r="F72" s="2">
        <f>VLOOKUP($B72,Teilnehmer!$A:$AA,22,FALSE)</f>
        <v>0</v>
      </c>
      <c r="G72" s="2">
        <f>VLOOKUP($B72,Teilnehmer!$A:$AA,26,FALSE)</f>
        <v>0</v>
      </c>
      <c r="H72" s="3">
        <f>VLOOKUP($B72,Teilnehmer!$A:$AA,27,FALSE)</f>
        <v>0</v>
      </c>
      <c r="I72" s="41" t="str">
        <f>VLOOKUP($B72,Teilnehmer!A:B,2,FALSE)</f>
        <v>SG Neubeckum</v>
      </c>
      <c r="K72" t="str">
        <f>VLOOKUP($B72,Teilnehmer!$A:$AA,5,FALSE)</f>
        <v>Herren II</v>
      </c>
    </row>
    <row r="73" spans="1:11" x14ac:dyDescent="0.25">
      <c r="A73" s="14">
        <v>18</v>
      </c>
      <c r="B73" s="4" t="s">
        <v>146</v>
      </c>
      <c r="C73" s="1">
        <f>VLOOKUP($B73,Teilnehmer!$A:$AA,10,FALSE)</f>
        <v>0</v>
      </c>
      <c r="D73" s="2">
        <f>VLOOKUP($B73,Teilnehmer!$A:$AA,14,FALSE)</f>
        <v>0</v>
      </c>
      <c r="E73" s="2">
        <f>VLOOKUP($B73,Teilnehmer!$A:$AA,18,FALSE)</f>
        <v>0</v>
      </c>
      <c r="F73" s="2">
        <f>VLOOKUP($B73,Teilnehmer!$A:$AA,22,FALSE)</f>
        <v>0</v>
      </c>
      <c r="G73" s="2">
        <f>VLOOKUP($B73,Teilnehmer!$A:$AA,26,FALSE)</f>
        <v>0</v>
      </c>
      <c r="H73" s="3">
        <f>VLOOKUP($B73,Teilnehmer!$A:$AA,27,FALSE)</f>
        <v>0</v>
      </c>
      <c r="I73" s="41" t="str">
        <f>VLOOKUP($B73,Teilnehmer!A:B,2,FALSE)</f>
        <v>Liesborn e.V. 5402</v>
      </c>
      <c r="K73" t="str">
        <f>VLOOKUP($B73,Teilnehmer!$A:$AA,5,FALSE)</f>
        <v>Herren II</v>
      </c>
    </row>
    <row r="74" spans="1:11" x14ac:dyDescent="0.25">
      <c r="A74" s="14">
        <v>19</v>
      </c>
      <c r="B74" s="4" t="s">
        <v>133</v>
      </c>
      <c r="C74" s="1">
        <f>VLOOKUP($B74,Teilnehmer!$A:$AA,10,FALSE)</f>
        <v>0</v>
      </c>
      <c r="D74" s="2">
        <f>VLOOKUP($B74,Teilnehmer!$A:$AA,14,FALSE)</f>
        <v>0</v>
      </c>
      <c r="E74" s="2">
        <f>VLOOKUP($B74,Teilnehmer!$A:$AA,18,FALSE)</f>
        <v>0</v>
      </c>
      <c r="F74" s="2">
        <f>VLOOKUP($B74,Teilnehmer!$A:$AA,22,FALSE)</f>
        <v>0</v>
      </c>
      <c r="G74" s="2">
        <f>VLOOKUP($B74,Teilnehmer!$A:$AA,26,FALSE)</f>
        <v>0</v>
      </c>
      <c r="H74" s="3">
        <f>VLOOKUP($B74,Teilnehmer!$A:$AA,27,FALSE)</f>
        <v>0</v>
      </c>
      <c r="I74" s="41" t="str">
        <f>VLOOKUP($B74,Teilnehmer!A:B,2,FALSE)</f>
        <v>Sportschützen Beckum</v>
      </c>
      <c r="K74" t="str">
        <f>VLOOKUP($B74,Teilnehmer!$A:$AA,5,FALSE)</f>
        <v>Herren II</v>
      </c>
    </row>
    <row r="75" spans="1:11" x14ac:dyDescent="0.25">
      <c r="A75" s="14">
        <v>20</v>
      </c>
      <c r="B75" s="4" t="s">
        <v>160</v>
      </c>
      <c r="C75" s="1">
        <f>VLOOKUP($B75,Teilnehmer!$A:$AA,10,FALSE)</f>
        <v>0</v>
      </c>
      <c r="D75" s="2">
        <f>VLOOKUP($B75,Teilnehmer!$A:$AA,14,FALSE)</f>
        <v>0</v>
      </c>
      <c r="E75" s="2">
        <f>VLOOKUP($B75,Teilnehmer!$A:$AA,18,FALSE)</f>
        <v>0</v>
      </c>
      <c r="F75" s="2">
        <f>VLOOKUP($B75,Teilnehmer!$A:$AA,22,FALSE)</f>
        <v>0</v>
      </c>
      <c r="G75" s="2">
        <f>VLOOKUP($B75,Teilnehmer!$A:$AA,26,FALSE)</f>
        <v>0</v>
      </c>
      <c r="H75" s="3">
        <f>VLOOKUP($B75,Teilnehmer!$A:$AA,27,FALSE)</f>
        <v>0</v>
      </c>
      <c r="I75" s="41" t="str">
        <f>VLOOKUP($B75,Teilnehmer!A:B,2,FALSE)</f>
        <v>SpSch Westkirchen</v>
      </c>
      <c r="K75" t="str">
        <f>VLOOKUP($B75,Teilnehmer!$A:$AA,5,FALSE)</f>
        <v>Herren II</v>
      </c>
    </row>
    <row r="76" spans="1:11" x14ac:dyDescent="0.25">
      <c r="A76" s="14">
        <v>21</v>
      </c>
      <c r="B76" s="4" t="s">
        <v>159</v>
      </c>
      <c r="C76" s="1">
        <f>VLOOKUP($B76,Teilnehmer!$A:$AA,10,FALSE)</f>
        <v>0</v>
      </c>
      <c r="D76" s="2">
        <f>VLOOKUP($B76,Teilnehmer!$A:$AA,14,FALSE)</f>
        <v>0</v>
      </c>
      <c r="E76" s="2">
        <f>VLOOKUP($B76,Teilnehmer!$A:$AA,18,FALSE)</f>
        <v>0</v>
      </c>
      <c r="F76" s="2">
        <f>VLOOKUP($B76,Teilnehmer!$A:$AA,22,FALSE)</f>
        <v>0</v>
      </c>
      <c r="G76" s="2">
        <f>VLOOKUP($B76,Teilnehmer!$A:$AA,26,FALSE)</f>
        <v>0</v>
      </c>
      <c r="H76" s="3">
        <f>VLOOKUP($B76,Teilnehmer!$A:$AA,27,FALSE)</f>
        <v>0</v>
      </c>
      <c r="I76" s="41" t="str">
        <f>VLOOKUP($B76,Teilnehmer!A:B,2,FALSE)</f>
        <v>SpSch Westkirchen</v>
      </c>
      <c r="K76" t="str">
        <f>VLOOKUP($B76,Teilnehmer!$A:$AA,5,FALSE)</f>
        <v>Herren II</v>
      </c>
    </row>
    <row r="77" spans="1:11" x14ac:dyDescent="0.25">
      <c r="A77" s="14">
        <v>22</v>
      </c>
      <c r="B77" s="4" t="s">
        <v>158</v>
      </c>
      <c r="C77" s="1">
        <f>VLOOKUP($B77,Teilnehmer!$A:$AA,10,FALSE)</f>
        <v>0</v>
      </c>
      <c r="D77" s="2">
        <f>VLOOKUP($B77,Teilnehmer!$A:$AA,14,FALSE)</f>
        <v>0</v>
      </c>
      <c r="E77" s="2">
        <f>VLOOKUP($B77,Teilnehmer!$A:$AA,18,FALSE)</f>
        <v>0</v>
      </c>
      <c r="F77" s="2">
        <f>VLOOKUP($B77,Teilnehmer!$A:$AA,22,FALSE)</f>
        <v>0</v>
      </c>
      <c r="G77" s="2">
        <f>VLOOKUP($B77,Teilnehmer!$A:$AA,26,FALSE)</f>
        <v>0</v>
      </c>
      <c r="H77" s="3">
        <f>VLOOKUP($B77,Teilnehmer!$A:$AA,27,FALSE)</f>
        <v>0</v>
      </c>
      <c r="I77" s="41" t="str">
        <f>VLOOKUP($B77,Teilnehmer!A:B,2,FALSE)</f>
        <v>SpSch Westkirchen</v>
      </c>
      <c r="K77" t="str">
        <f>VLOOKUP($B77,Teilnehmer!$A:$AA,5,FALSE)</f>
        <v>Herren II</v>
      </c>
    </row>
    <row r="78" spans="1:11" x14ac:dyDescent="0.25">
      <c r="A78" s="14">
        <v>23</v>
      </c>
      <c r="B78" s="4" t="s">
        <v>162</v>
      </c>
      <c r="C78" s="1">
        <f>VLOOKUP($B78,Teilnehmer!$A:$AA,10,FALSE)</f>
        <v>0</v>
      </c>
      <c r="D78" s="2">
        <f>VLOOKUP($B78,Teilnehmer!$A:$AA,14,FALSE)</f>
        <v>0</v>
      </c>
      <c r="E78" s="2">
        <f>VLOOKUP($B78,Teilnehmer!$A:$AA,18,FALSE)</f>
        <v>0</v>
      </c>
      <c r="F78" s="2">
        <f>VLOOKUP($B78,Teilnehmer!$A:$AA,22,FALSE)</f>
        <v>0</v>
      </c>
      <c r="G78" s="2">
        <f>VLOOKUP($B78,Teilnehmer!$A:$AA,26,FALSE)</f>
        <v>0</v>
      </c>
      <c r="H78" s="3">
        <f>VLOOKUP($B78,Teilnehmer!$A:$AA,27,FALSE)</f>
        <v>0</v>
      </c>
      <c r="I78" s="41" t="str">
        <f>VLOOKUP($B78,Teilnehmer!A:B,2,FALSE)</f>
        <v>St. Margarethen Wadersloh e.V.</v>
      </c>
      <c r="K78" t="str">
        <f>VLOOKUP($B78,Teilnehmer!$A:$AA,5,FALSE)</f>
        <v>Herren II</v>
      </c>
    </row>
    <row r="79" spans="1:11" x14ac:dyDescent="0.25">
      <c r="A79" s="14">
        <v>24</v>
      </c>
      <c r="B79" s="4" t="s">
        <v>115</v>
      </c>
      <c r="C79" s="1">
        <f>VLOOKUP($B79,Teilnehmer!$A:$AA,10,FALSE)</f>
        <v>0</v>
      </c>
      <c r="D79" s="2">
        <f>VLOOKUP($B79,Teilnehmer!$A:$AA,14,FALSE)</f>
        <v>0</v>
      </c>
      <c r="E79" s="2">
        <f>VLOOKUP($B79,Teilnehmer!$A:$AA,18,FALSE)</f>
        <v>0</v>
      </c>
      <c r="F79" s="2">
        <f>VLOOKUP($B79,Teilnehmer!$A:$AA,22,FALSE)</f>
        <v>0</v>
      </c>
      <c r="G79" s="2">
        <f>VLOOKUP($B79,Teilnehmer!$A:$AA,26,FALSE)</f>
        <v>0</v>
      </c>
      <c r="H79" s="3">
        <f>VLOOKUP($B79,Teilnehmer!$A:$AA,27,FALSE)</f>
        <v>0</v>
      </c>
      <c r="I79" s="41" t="str">
        <f>VLOOKUP($B79,Teilnehmer!A:B,2,FALSE)</f>
        <v>Treffer 91 Enniger</v>
      </c>
      <c r="K79" t="str">
        <f>VLOOKUP($B79,Teilnehmer!$A:$AA,5,FALSE)</f>
        <v>Herren II</v>
      </c>
    </row>
    <row r="80" spans="1:11" x14ac:dyDescent="0.25">
      <c r="A80" s="14">
        <v>25</v>
      </c>
      <c r="B80" s="4" t="s">
        <v>148</v>
      </c>
      <c r="C80" s="1">
        <f>VLOOKUP($B80,Teilnehmer!$A:$AA,10,FALSE)</f>
        <v>0</v>
      </c>
      <c r="D80" s="2">
        <f>VLOOKUP($B80,Teilnehmer!$A:$AA,14,FALSE)</f>
        <v>0</v>
      </c>
      <c r="E80" s="2">
        <f>VLOOKUP($B80,Teilnehmer!$A:$AA,18,FALSE)</f>
        <v>0</v>
      </c>
      <c r="F80" s="2">
        <f>VLOOKUP($B80,Teilnehmer!$A:$AA,22,FALSE)</f>
        <v>0</v>
      </c>
      <c r="G80" s="2">
        <f>VLOOKUP($B80,Teilnehmer!$A:$AA,26,FALSE)</f>
        <v>0</v>
      </c>
      <c r="H80" s="3">
        <f>VLOOKUP($B80,Teilnehmer!$A:$AA,27,FALSE)</f>
        <v>0</v>
      </c>
      <c r="I80" s="41" t="str">
        <f>VLOOKUP($B80,Teilnehmer!A:B,2,FALSE)</f>
        <v>Sportschützen Beckum</v>
      </c>
      <c r="K80" t="str">
        <f>VLOOKUP($B80,Teilnehmer!$A:$AA,5,FALSE)</f>
        <v>Herren II</v>
      </c>
    </row>
    <row r="81" spans="1:11" x14ac:dyDescent="0.25">
      <c r="A81" s="14">
        <v>26</v>
      </c>
      <c r="B81" s="4" t="s">
        <v>143</v>
      </c>
      <c r="C81" s="2">
        <f>VLOOKUP($B81,Teilnehmer!$A:$AA,10,FALSE)</f>
        <v>0</v>
      </c>
      <c r="D81" s="2">
        <f>VLOOKUP($B81,Teilnehmer!$A:$AA,14,FALSE)</f>
        <v>0</v>
      </c>
      <c r="E81" s="2">
        <f>VLOOKUP($B81,Teilnehmer!$A:$AA,18,FALSE)</f>
        <v>0</v>
      </c>
      <c r="F81" s="2">
        <f>VLOOKUP($B81,Teilnehmer!$A:$AA,22,FALSE)</f>
        <v>0</v>
      </c>
      <c r="G81" s="2">
        <f>VLOOKUP($B81,Teilnehmer!$A:$AA,26,FALSE)</f>
        <v>0</v>
      </c>
      <c r="H81" s="3">
        <f>VLOOKUP($B81,Teilnehmer!$A:$AA,27,FALSE)</f>
        <v>0</v>
      </c>
      <c r="I81" s="41" t="str">
        <f>VLOOKUP($B81,Teilnehmer!A:B,2,FALSE)</f>
        <v>SG Neubeckum</v>
      </c>
      <c r="K81" t="str">
        <f>VLOOKUP($B81,Teilnehmer!$A:$AA,5,FALSE)</f>
        <v>Herren II</v>
      </c>
    </row>
    <row r="82" spans="1:11" x14ac:dyDescent="0.25">
      <c r="A82" s="14">
        <v>27</v>
      </c>
      <c r="B82" s="4" t="s">
        <v>169</v>
      </c>
      <c r="C82" s="2">
        <f>VLOOKUP($B82,Teilnehmer!$A:$AA,10,FALSE)</f>
        <v>0</v>
      </c>
      <c r="D82" s="2">
        <f>VLOOKUP($B82,Teilnehmer!$A:$AA,14,FALSE)</f>
        <v>0</v>
      </c>
      <c r="E82" s="2">
        <f>VLOOKUP($B82,Teilnehmer!$A:$AA,18,FALSE)</f>
        <v>0</v>
      </c>
      <c r="F82" s="2">
        <f>VLOOKUP($B82,Teilnehmer!$A:$AA,22,FALSE)</f>
        <v>0</v>
      </c>
      <c r="G82" s="2">
        <f>VLOOKUP($B82,Teilnehmer!$A:$AA,26,FALSE)</f>
        <v>0</v>
      </c>
      <c r="H82" s="3">
        <f>VLOOKUP($B82,Teilnehmer!$A:$AA,27,FALSE)</f>
        <v>0</v>
      </c>
      <c r="I82" s="44" t="str">
        <f>VLOOKUP($B82,Teilnehmer!A:B,2,FALSE)</f>
        <v>SG Neubeckum</v>
      </c>
      <c r="K82" t="str">
        <f>VLOOKUP($B82,Teilnehmer!$A:$AA,5,FALSE)</f>
        <v>Herren II</v>
      </c>
    </row>
    <row r="83" spans="1:11" x14ac:dyDescent="0.25">
      <c r="A83" s="14">
        <v>28</v>
      </c>
      <c r="B83" s="4" t="s">
        <v>171</v>
      </c>
      <c r="C83" s="2">
        <f>VLOOKUP($B83,Teilnehmer!$A:$AA,10,FALSE)</f>
        <v>0</v>
      </c>
      <c r="D83" s="2">
        <f>VLOOKUP($B83,Teilnehmer!$A:$AA,14,FALSE)</f>
        <v>0</v>
      </c>
      <c r="E83" s="2">
        <f>VLOOKUP($B83,Teilnehmer!$A:$AA,18,FALSE)</f>
        <v>0</v>
      </c>
      <c r="F83" s="2">
        <f>VLOOKUP($B83,Teilnehmer!$A:$AA,22,FALSE)</f>
        <v>0</v>
      </c>
      <c r="G83" s="2">
        <f>VLOOKUP($B83,Teilnehmer!$A:$AA,26,FALSE)</f>
        <v>0</v>
      </c>
      <c r="H83" s="3">
        <f>VLOOKUP($B83,Teilnehmer!$A:$AA,27,FALSE)</f>
        <v>0</v>
      </c>
      <c r="I83" s="41" t="str">
        <f>VLOOKUP($B83,Teilnehmer!A:B,2,FALSE)</f>
        <v>Treffer 91 Enniger</v>
      </c>
      <c r="K83" t="str">
        <f>VLOOKUP($B83,Teilnehmer!$A:$AA,5,FALSE)</f>
        <v>Herren II</v>
      </c>
    </row>
  </sheetData>
  <sheetProtection selectLockedCells="1"/>
  <sortState xmlns:xlrd2="http://schemas.microsoft.com/office/spreadsheetml/2017/richdata2" ref="K42:Q47">
    <sortCondition descending="1" ref="P42:P47"/>
  </sortState>
  <mergeCells count="1">
    <mergeCell ref="A1:H1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67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117193-3FCE-4D85-ACE9-0080F6AE1A51}">
          <x14:formula1>
            <xm:f>Datentabelle!$H:$H</xm:f>
          </x14:formula1>
          <xm:sqref>B5:B17</xm:sqref>
        </x14:dataValidation>
        <x14:dataValidation type="list" allowBlank="1" showInputMessage="1" showErrorMessage="1" xr:uid="{5D1B6C48-8C3A-4DD3-A47A-ED1D948822EB}">
          <x14:formula1>
            <xm:f>Teilnehmer!$A:$A</xm:f>
          </x14:formula1>
          <xm:sqref>B21:B83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CAE2-63F0-4E3B-AA7D-5DC4A3CB8B46}">
  <dimension ref="A1:H89"/>
  <sheetViews>
    <sheetView workbookViewId="0">
      <selection activeCell="A3" sqref="A3"/>
    </sheetView>
  </sheetViews>
  <sheetFormatPr baseColWidth="10" defaultRowHeight="15" x14ac:dyDescent="0.25"/>
  <cols>
    <col min="1" max="1" width="30.85546875" bestFit="1" customWidth="1"/>
    <col min="2" max="5" width="13.28515625" customWidth="1"/>
  </cols>
  <sheetData>
    <row r="1" spans="1:7" x14ac:dyDescent="0.25">
      <c r="A1" t="s">
        <v>81</v>
      </c>
    </row>
    <row r="2" spans="1:7" x14ac:dyDescent="0.25">
      <c r="A2" t="s">
        <v>79</v>
      </c>
      <c r="B2" t="s">
        <v>11</v>
      </c>
      <c r="C2" t="s">
        <v>12</v>
      </c>
      <c r="D2" t="s">
        <v>13</v>
      </c>
      <c r="E2" t="s">
        <v>14</v>
      </c>
      <c r="F2" t="s">
        <v>168</v>
      </c>
      <c r="G2" t="s">
        <v>4</v>
      </c>
    </row>
    <row r="3" spans="1:7" x14ac:dyDescent="0.25">
      <c r="A3" s="17" t="s">
        <v>10</v>
      </c>
      <c r="B3" s="21" t="e">
        <f>SUM(B4:B6)</f>
        <v>#N/A</v>
      </c>
      <c r="C3" s="21" t="e">
        <f>SUM(C4:C6)</f>
        <v>#N/A</v>
      </c>
      <c r="D3" s="21" t="e">
        <f>SUM(D4:D6)</f>
        <v>#N/A</v>
      </c>
      <c r="E3" s="21" t="e">
        <f>SUM(E4:E6)</f>
        <v>#N/A</v>
      </c>
      <c r="F3" s="21" t="e">
        <f>SUM(F4:F6)</f>
        <v>#N/A</v>
      </c>
      <c r="G3" s="21" t="e">
        <f t="shared" ref="G3:G6" si="0">SUM(B3:F3)</f>
        <v>#N/A</v>
      </c>
    </row>
    <row r="4" spans="1:7" x14ac:dyDescent="0.25">
      <c r="B4" s="22" t="e">
        <f>VLOOKUP($A4,Ergebnisliste!$B$21:$H$203,2,FALSE)</f>
        <v>#N/A</v>
      </c>
      <c r="C4" s="22" t="e">
        <f>VLOOKUP($A4,Ergebnisliste!$B$21:$H$203,3,FALSE)</f>
        <v>#N/A</v>
      </c>
      <c r="D4" s="22" t="e">
        <f>VLOOKUP($A4,Ergebnisliste!$B$21:$H$203,4,FALSE)</f>
        <v>#N/A</v>
      </c>
      <c r="E4" s="22" t="e">
        <f>VLOOKUP($A4,Ergebnisliste!$B$21:$H$203,5,FALSE)</f>
        <v>#N/A</v>
      </c>
      <c r="F4" s="22" t="e">
        <f>VLOOKUP($A4,Ergebnisliste!$B$21:$H$203,6,FALSE)</f>
        <v>#N/A</v>
      </c>
      <c r="G4" s="22" t="e">
        <f t="shared" si="0"/>
        <v>#N/A</v>
      </c>
    </row>
    <row r="5" spans="1:7" x14ac:dyDescent="0.25">
      <c r="B5" s="22" t="e">
        <f>VLOOKUP($A5,Ergebnisliste!$B$21:$H$203,2,FALSE)</f>
        <v>#N/A</v>
      </c>
      <c r="C5" s="22" t="e">
        <f>VLOOKUP($A5,Ergebnisliste!$B$21:$H$203,3,FALSE)</f>
        <v>#N/A</v>
      </c>
      <c r="D5" s="22" t="e">
        <f>VLOOKUP($A5,Ergebnisliste!$B$21:$H$203,4,FALSE)</f>
        <v>#N/A</v>
      </c>
      <c r="E5" s="22" t="e">
        <f>VLOOKUP($A5,Ergebnisliste!$B$21:$H$203,5,FALSE)</f>
        <v>#N/A</v>
      </c>
      <c r="F5" s="22" t="e">
        <f>VLOOKUP($A5,Ergebnisliste!$B$21:$H$203,6,FALSE)</f>
        <v>#N/A</v>
      </c>
      <c r="G5" s="22" t="e">
        <f t="shared" si="0"/>
        <v>#N/A</v>
      </c>
    </row>
    <row r="6" spans="1:7" x14ac:dyDescent="0.25">
      <c r="B6" s="22" t="e">
        <f>VLOOKUP($A6,Ergebnisliste!$B$21:$H$203,2,FALSE)</f>
        <v>#N/A</v>
      </c>
      <c r="C6" s="22" t="e">
        <f>VLOOKUP($A6,Ergebnisliste!$B$21:$H$203,3,FALSE)</f>
        <v>#N/A</v>
      </c>
      <c r="D6" s="22" t="e">
        <f>VLOOKUP($A6,Ergebnisliste!$B$21:$H$203,4,FALSE)</f>
        <v>#N/A</v>
      </c>
      <c r="E6" s="22" t="e">
        <f>VLOOKUP($A6,Ergebnisliste!$B$21:$H$203,5,FALSE)</f>
        <v>#N/A</v>
      </c>
      <c r="F6" s="22" t="e">
        <f>VLOOKUP($A6,Ergebnisliste!$B$21:$H$203,6,FALSE)</f>
        <v>#N/A</v>
      </c>
      <c r="G6" s="22" t="e">
        <f t="shared" si="0"/>
        <v>#N/A</v>
      </c>
    </row>
    <row r="8" spans="1:7" x14ac:dyDescent="0.25">
      <c r="A8" s="20" t="s">
        <v>79</v>
      </c>
      <c r="B8" s="17" t="s">
        <v>11</v>
      </c>
      <c r="C8" s="17" t="s">
        <v>12</v>
      </c>
      <c r="D8" s="17" t="s">
        <v>13</v>
      </c>
      <c r="E8" s="17" t="s">
        <v>14</v>
      </c>
      <c r="F8" t="s">
        <v>168</v>
      </c>
      <c r="G8" t="s">
        <v>4</v>
      </c>
    </row>
    <row r="9" spans="1:7" x14ac:dyDescent="0.25">
      <c r="A9" s="17" t="s">
        <v>76</v>
      </c>
      <c r="B9" s="21" t="e">
        <f>SUM(B10:B13)</f>
        <v>#N/A</v>
      </c>
      <c r="C9" s="21" t="e">
        <f>SUM(C10:C13)</f>
        <v>#N/A</v>
      </c>
      <c r="D9" s="21" t="e">
        <f>SUM(D10:D13)</f>
        <v>#N/A</v>
      </c>
      <c r="E9" s="21" t="e">
        <f>SUM(E10:E13)</f>
        <v>#N/A</v>
      </c>
      <c r="F9" s="21" t="e">
        <f>SUM(F10:F13)</f>
        <v>#N/A</v>
      </c>
      <c r="G9" s="21" t="e">
        <f t="shared" ref="G9:G13" si="1">SUM(B9:F9)</f>
        <v>#N/A</v>
      </c>
    </row>
    <row r="10" spans="1:7" x14ac:dyDescent="0.25">
      <c r="B10" s="22" t="e">
        <f>VLOOKUP($A10,Ergebnisliste!$B$21:$H$203,2,FALSE)</f>
        <v>#N/A</v>
      </c>
      <c r="C10" s="22" t="e">
        <f>VLOOKUP(A10,Ergebnisliste!$B$21:$H$203,3,FALSE)</f>
        <v>#N/A</v>
      </c>
      <c r="D10" s="22" t="e">
        <f>VLOOKUP($A10,Ergebnisliste!$B$21:$H$203,4,FALSE)</f>
        <v>#N/A</v>
      </c>
      <c r="E10" s="22" t="e">
        <f>VLOOKUP($A10,Ergebnisliste!$B$21:$H$203,5,FALSE)</f>
        <v>#N/A</v>
      </c>
      <c r="F10" s="22" t="e">
        <f>VLOOKUP($A10,Ergebnisliste!$B$21:$H$203,6,FALSE)</f>
        <v>#N/A</v>
      </c>
      <c r="G10" s="22" t="e">
        <f t="shared" si="1"/>
        <v>#N/A</v>
      </c>
    </row>
    <row r="11" spans="1:7" x14ac:dyDescent="0.25">
      <c r="B11" s="22" t="e">
        <f>VLOOKUP($A11,Ergebnisliste!$B$21:$H$203,2,FALSE)</f>
        <v>#N/A</v>
      </c>
      <c r="C11" s="22" t="e">
        <f>VLOOKUP(A11,Ergebnisliste!$B$21:$H$203,3,FALSE)</f>
        <v>#N/A</v>
      </c>
      <c r="D11" s="22" t="e">
        <f>VLOOKUP($A11,Ergebnisliste!$B$21:$H$203,4,FALSE)</f>
        <v>#N/A</v>
      </c>
      <c r="E11" s="22" t="e">
        <f>VLOOKUP($A11,Ergebnisliste!$B$21:$H$203,5,FALSE)</f>
        <v>#N/A</v>
      </c>
      <c r="F11" s="22" t="e">
        <f>VLOOKUP($A11,Ergebnisliste!$B$21:$H$203,6,FALSE)</f>
        <v>#N/A</v>
      </c>
      <c r="G11" s="22" t="e">
        <f t="shared" si="1"/>
        <v>#N/A</v>
      </c>
    </row>
    <row r="12" spans="1:7" x14ac:dyDescent="0.25">
      <c r="B12" s="22">
        <v>0</v>
      </c>
      <c r="C12" s="22" t="e">
        <f>VLOOKUP(A12,Ergebnisliste!$B$21:$H$76,3,FALSE)</f>
        <v>#N/A</v>
      </c>
      <c r="D12" s="22" t="e">
        <f>VLOOKUP($A12,Ergebnisliste!$B$21:$H$76,4,FALSE)</f>
        <v>#N/A</v>
      </c>
      <c r="E12" s="22" t="e">
        <f>VLOOKUP($A12,Ergebnisliste!$B$21:$H$76,5,FALSE)</f>
        <v>#N/A</v>
      </c>
      <c r="F12" s="22" t="e">
        <f>VLOOKUP($A12,Ergebnisliste!$B$21:$H$203,6,FALSE)</f>
        <v>#N/A</v>
      </c>
      <c r="G12" s="22" t="e">
        <f t="shared" si="1"/>
        <v>#N/A</v>
      </c>
    </row>
    <row r="13" spans="1:7" x14ac:dyDescent="0.25">
      <c r="B13" s="22" t="e">
        <f>VLOOKUP($A13,Ergebnisliste!$B$21:$H$203,2,FALSE)</f>
        <v>#N/A</v>
      </c>
      <c r="C13" s="22" t="e">
        <f>VLOOKUP(A13,Ergebnisliste!$B$21:$H$203,3,FALSE)</f>
        <v>#N/A</v>
      </c>
      <c r="D13" s="22" t="e">
        <f>VLOOKUP($A13,Ergebnisliste!$B$21:$H$203,4,FALSE)</f>
        <v>#N/A</v>
      </c>
      <c r="E13" s="22" t="e">
        <f>VLOOKUP($A13,Ergebnisliste!$B$21:$H$203,5,FALSE)</f>
        <v>#N/A</v>
      </c>
      <c r="F13" s="22" t="e">
        <f>VLOOKUP($A13,Ergebnisliste!$B$21:$H$203,6,FALSE)</f>
        <v>#N/A</v>
      </c>
      <c r="G13" s="22" t="e">
        <f t="shared" si="1"/>
        <v>#N/A</v>
      </c>
    </row>
    <row r="15" spans="1:7" x14ac:dyDescent="0.25">
      <c r="A15" s="18" t="s">
        <v>79</v>
      </c>
      <c r="B15" s="19" t="s">
        <v>11</v>
      </c>
      <c r="C15" s="19" t="s">
        <v>12</v>
      </c>
      <c r="D15" s="19" t="s">
        <v>13</v>
      </c>
      <c r="E15" s="19" t="s">
        <v>14</v>
      </c>
      <c r="F15" t="s">
        <v>168</v>
      </c>
      <c r="G15" t="s">
        <v>4</v>
      </c>
    </row>
    <row r="16" spans="1:7" x14ac:dyDescent="0.25">
      <c r="A16" s="17" t="s">
        <v>157</v>
      </c>
      <c r="B16" s="21" t="e">
        <f>SUM(B17:B19)</f>
        <v>#N/A</v>
      </c>
      <c r="C16" s="21" t="e">
        <f>SUM(C17:C19)</f>
        <v>#N/A</v>
      </c>
      <c r="D16" s="21" t="e">
        <f>SUM(D17:D19)</f>
        <v>#N/A</v>
      </c>
      <c r="E16" s="21" t="e">
        <f>SUM(E17:E19)</f>
        <v>#N/A</v>
      </c>
      <c r="F16" s="21" t="e">
        <f>SUM(F17:F19)</f>
        <v>#N/A</v>
      </c>
      <c r="G16" s="21" t="e">
        <f t="shared" ref="G16:G19" si="2">SUM(B16:F16)</f>
        <v>#N/A</v>
      </c>
    </row>
    <row r="17" spans="1:7" x14ac:dyDescent="0.25">
      <c r="B17" s="22" t="e">
        <f>VLOOKUP($A17,Ergebnisliste!$B$21:$H$203,2,FALSE)</f>
        <v>#N/A</v>
      </c>
      <c r="C17" s="22" t="e">
        <f>VLOOKUP(A17,Ergebnisliste!$B$21:$H$203,3,FALSE)</f>
        <v>#N/A</v>
      </c>
      <c r="D17" s="22" t="e">
        <f>VLOOKUP($A17,Ergebnisliste!$B$21:$H$203,4,FALSE)</f>
        <v>#N/A</v>
      </c>
      <c r="E17" s="22" t="e">
        <f>VLOOKUP($A17,Ergebnisliste!$B$21:$H$203,5,FALSE)</f>
        <v>#N/A</v>
      </c>
      <c r="F17" s="22" t="e">
        <f>VLOOKUP($A17,Ergebnisliste!$B$21:$H$203,6,FALSE)</f>
        <v>#N/A</v>
      </c>
      <c r="G17" s="22" t="e">
        <f t="shared" si="2"/>
        <v>#N/A</v>
      </c>
    </row>
    <row r="18" spans="1:7" x14ac:dyDescent="0.25">
      <c r="B18" s="22" t="e">
        <f>VLOOKUP($A18,Ergebnisliste!$B$21:$H$203,2,FALSE)</f>
        <v>#N/A</v>
      </c>
      <c r="C18" s="22" t="e">
        <f>VLOOKUP(A18,Ergebnisliste!$B$21:$H$203,3,FALSE)</f>
        <v>#N/A</v>
      </c>
      <c r="D18" s="22" t="e">
        <f>VLOOKUP($A18,Ergebnisliste!$B$21:$H$203,4,FALSE)</f>
        <v>#N/A</v>
      </c>
      <c r="E18" s="22" t="e">
        <f>VLOOKUP($A18,Ergebnisliste!$B$21:$H$203,5,FALSE)</f>
        <v>#N/A</v>
      </c>
      <c r="F18" s="22" t="e">
        <f>VLOOKUP($A18,Ergebnisliste!$B$21:$H$203,6,FALSE)</f>
        <v>#N/A</v>
      </c>
      <c r="G18" s="22" t="e">
        <f t="shared" si="2"/>
        <v>#N/A</v>
      </c>
    </row>
    <row r="19" spans="1:7" x14ac:dyDescent="0.25">
      <c r="B19" s="22" t="e">
        <f>VLOOKUP($A19,Ergebnisliste!$B$21:$H$203,2,FALSE)</f>
        <v>#N/A</v>
      </c>
      <c r="C19" s="22" t="e">
        <f>VLOOKUP(A19,Ergebnisliste!$B$21:$H$203,3,FALSE)</f>
        <v>#N/A</v>
      </c>
      <c r="D19" s="22" t="e">
        <f>VLOOKUP($A19,Ergebnisliste!$B$21:$H$203,4,FALSE)</f>
        <v>#N/A</v>
      </c>
      <c r="E19" s="22" t="e">
        <f>VLOOKUP($A19,Ergebnisliste!$B$21:$H$203,5,FALSE)</f>
        <v>#N/A</v>
      </c>
      <c r="F19" s="22" t="e">
        <f>VLOOKUP($A19,Ergebnisliste!$B$21:$H$203,6,FALSE)</f>
        <v>#N/A</v>
      </c>
      <c r="G19" s="22" t="e">
        <f t="shared" si="2"/>
        <v>#N/A</v>
      </c>
    </row>
    <row r="21" spans="1:7" x14ac:dyDescent="0.25">
      <c r="A21" s="18" t="s">
        <v>79</v>
      </c>
      <c r="B21" s="19" t="s">
        <v>11</v>
      </c>
      <c r="C21" s="19" t="s">
        <v>12</v>
      </c>
      <c r="D21" s="19" t="s">
        <v>13</v>
      </c>
      <c r="E21" s="19" t="s">
        <v>14</v>
      </c>
      <c r="F21" t="s">
        <v>168</v>
      </c>
      <c r="G21" t="s">
        <v>4</v>
      </c>
    </row>
    <row r="22" spans="1:7" x14ac:dyDescent="0.25">
      <c r="A22" s="17" t="s">
        <v>7</v>
      </c>
      <c r="B22" s="21" t="e">
        <f>SUM(B23:B25)</f>
        <v>#N/A</v>
      </c>
      <c r="C22" s="21" t="e">
        <f>SUM(C23:C25)</f>
        <v>#N/A</v>
      </c>
      <c r="D22" s="21" t="e">
        <f>SUM(D23:D25)</f>
        <v>#N/A</v>
      </c>
      <c r="E22" s="21" t="e">
        <f>SUM(E23:E25)</f>
        <v>#N/A</v>
      </c>
      <c r="F22" s="21" t="e">
        <f>SUM(F23:F25)</f>
        <v>#N/A</v>
      </c>
      <c r="G22" s="17" t="e">
        <f t="shared" ref="G22:G25" si="3">SUM(B22:F22)</f>
        <v>#N/A</v>
      </c>
    </row>
    <row r="23" spans="1:7" x14ac:dyDescent="0.25">
      <c r="B23" s="22" t="e">
        <f>VLOOKUP($A23,Ergebnisliste!$B$21:$H$76,2,FALSE)</f>
        <v>#N/A</v>
      </c>
      <c r="C23" s="22" t="e">
        <f>VLOOKUP(A23,Ergebnisliste!$B$21:$H$76,3,FALSE)</f>
        <v>#N/A</v>
      </c>
      <c r="D23" s="22" t="e">
        <f>VLOOKUP($A23,Ergebnisliste!$B$21:$H$76,4,FALSE)</f>
        <v>#N/A</v>
      </c>
      <c r="E23" s="22" t="e">
        <f>VLOOKUP($A23,Ergebnisliste!$B$21:$H$76,5,FALSE)</f>
        <v>#N/A</v>
      </c>
      <c r="F23" s="22" t="e">
        <f>VLOOKUP($A23,Ergebnisliste!$B$21:$H$203,6,FALSE)</f>
        <v>#N/A</v>
      </c>
      <c r="G23" t="e">
        <f t="shared" si="3"/>
        <v>#N/A</v>
      </c>
    </row>
    <row r="24" spans="1:7" x14ac:dyDescent="0.25">
      <c r="B24" s="22" t="e">
        <f>VLOOKUP($A24,Ergebnisliste!$B$21:$H$76,2,FALSE)</f>
        <v>#N/A</v>
      </c>
      <c r="C24" s="22" t="e">
        <f>VLOOKUP(A24,Ergebnisliste!$B$21:$H$76,3,FALSE)</f>
        <v>#N/A</v>
      </c>
      <c r="D24" s="22" t="e">
        <f>VLOOKUP($A24,Ergebnisliste!$B$21:$H$76,4,FALSE)</f>
        <v>#N/A</v>
      </c>
      <c r="E24" s="22" t="e">
        <f>VLOOKUP($A24,Ergebnisliste!$B$21:$H$76,5,FALSE)</f>
        <v>#N/A</v>
      </c>
      <c r="F24" s="22" t="e">
        <f>VLOOKUP($A24,Ergebnisliste!$B$21:$H$203,6,FALSE)</f>
        <v>#N/A</v>
      </c>
      <c r="G24" t="e">
        <f t="shared" si="3"/>
        <v>#N/A</v>
      </c>
    </row>
    <row r="25" spans="1:7" x14ac:dyDescent="0.25">
      <c r="B25" s="22" t="e">
        <f>VLOOKUP($A25,Ergebnisliste!$B$21:$H$76,2,FALSE)</f>
        <v>#N/A</v>
      </c>
      <c r="C25" s="22" t="e">
        <f>VLOOKUP(A25,Ergebnisliste!$B$21:$H$76,3,FALSE)</f>
        <v>#N/A</v>
      </c>
      <c r="D25" s="22" t="e">
        <f>VLOOKUP($A25,Ergebnisliste!$B$21:$H$76,4,FALSE)</f>
        <v>#N/A</v>
      </c>
      <c r="E25" s="22" t="e">
        <f>VLOOKUP($A25,Ergebnisliste!$B$21:$H$76,5,FALSE)</f>
        <v>#N/A</v>
      </c>
      <c r="F25" s="22" t="e">
        <f>VLOOKUP($A25,Ergebnisliste!$B$21:$H$203,6,FALSE)</f>
        <v>#N/A</v>
      </c>
      <c r="G25" t="e">
        <f t="shared" si="3"/>
        <v>#N/A</v>
      </c>
    </row>
    <row r="27" spans="1:7" x14ac:dyDescent="0.25">
      <c r="A27" s="18" t="s">
        <v>79</v>
      </c>
      <c r="B27" s="19" t="s">
        <v>11</v>
      </c>
      <c r="C27" s="19" t="s">
        <v>12</v>
      </c>
      <c r="D27" s="19" t="s">
        <v>13</v>
      </c>
      <c r="E27" s="19" t="s">
        <v>14</v>
      </c>
      <c r="F27" t="s">
        <v>168</v>
      </c>
      <c r="G27" t="s">
        <v>4</v>
      </c>
    </row>
    <row r="28" spans="1:7" x14ac:dyDescent="0.25">
      <c r="A28" s="17" t="s">
        <v>8</v>
      </c>
      <c r="B28" s="21" t="e">
        <f>SUM(B29:B31)</f>
        <v>#N/A</v>
      </c>
      <c r="C28" s="21" t="e">
        <f t="shared" ref="C28:F28" si="4">SUM(C29:C31)</f>
        <v>#N/A</v>
      </c>
      <c r="D28" s="21" t="e">
        <f t="shared" si="4"/>
        <v>#N/A</v>
      </c>
      <c r="E28" s="21" t="e">
        <f t="shared" si="4"/>
        <v>#N/A</v>
      </c>
      <c r="F28" s="21" t="e">
        <f t="shared" si="4"/>
        <v>#N/A</v>
      </c>
      <c r="G28" s="21" t="e">
        <f t="shared" ref="G28:G31" si="5">SUM(B28:F28)</f>
        <v>#N/A</v>
      </c>
    </row>
    <row r="29" spans="1:7" x14ac:dyDescent="0.25">
      <c r="B29" s="22" t="e">
        <f>VLOOKUP($A29,Ergebnisliste!$B$21:$H$76,2,FALSE)</f>
        <v>#N/A</v>
      </c>
      <c r="C29" s="22" t="e">
        <f>VLOOKUP(A29,Ergebnisliste!$B$21:$H$76,3,FALSE)</f>
        <v>#N/A</v>
      </c>
      <c r="D29" s="22" t="e">
        <f>VLOOKUP($A29,Ergebnisliste!$B$21:$H$76,4,FALSE)</f>
        <v>#N/A</v>
      </c>
      <c r="E29" s="22" t="e">
        <f>VLOOKUP($A29,Ergebnisliste!$B$21:$H$76,5,FALSE)</f>
        <v>#N/A</v>
      </c>
      <c r="F29" s="22" t="e">
        <f>VLOOKUP($A29,Ergebnisliste!$B$21:$H$203,6,FALSE)</f>
        <v>#N/A</v>
      </c>
      <c r="G29" s="22" t="e">
        <f t="shared" si="5"/>
        <v>#N/A</v>
      </c>
    </row>
    <row r="30" spans="1:7" x14ac:dyDescent="0.25">
      <c r="B30" s="22" t="e">
        <f>VLOOKUP($A30,Ergebnisliste!$B$21:$H$76,2,FALSE)</f>
        <v>#N/A</v>
      </c>
      <c r="C30" s="22" t="e">
        <f>VLOOKUP(A30,Ergebnisliste!$B$21:$H$76,3,FALSE)</f>
        <v>#N/A</v>
      </c>
      <c r="D30" s="22" t="e">
        <f>VLOOKUP($A30,Ergebnisliste!$B$21:$H$76,4,FALSE)</f>
        <v>#N/A</v>
      </c>
      <c r="E30" s="22" t="e">
        <f>VLOOKUP($A30,Ergebnisliste!$B$21:$H$76,5,FALSE)</f>
        <v>#N/A</v>
      </c>
      <c r="F30" s="22" t="e">
        <f>VLOOKUP($A30,Ergebnisliste!$B$21:$H$203,6,FALSE)</f>
        <v>#N/A</v>
      </c>
      <c r="G30" s="22" t="e">
        <f t="shared" si="5"/>
        <v>#N/A</v>
      </c>
    </row>
    <row r="31" spans="1:7" x14ac:dyDescent="0.25">
      <c r="B31" s="22" t="e">
        <f>VLOOKUP($A31,Ergebnisliste!$B$21:$H$76,2,FALSE)</f>
        <v>#N/A</v>
      </c>
      <c r="C31" s="22" t="e">
        <f>VLOOKUP(A31,Ergebnisliste!$B$21:$H$76,3,FALSE)</f>
        <v>#N/A</v>
      </c>
      <c r="D31" s="22" t="e">
        <f>VLOOKUP($A31,Ergebnisliste!$B$21:$H$76,4,FALSE)</f>
        <v>#N/A</v>
      </c>
      <c r="E31" s="22" t="e">
        <f>VLOOKUP($A31,Ergebnisliste!$B$21:$H$76,5,FALSE)</f>
        <v>#N/A</v>
      </c>
      <c r="F31" s="22" t="e">
        <f>VLOOKUP($A31,Ergebnisliste!$B$21:$H$203,6,FALSE)</f>
        <v>#N/A</v>
      </c>
      <c r="G31" s="22" t="e">
        <f t="shared" si="5"/>
        <v>#N/A</v>
      </c>
    </row>
    <row r="33" spans="1:8" x14ac:dyDescent="0.25">
      <c r="A33" s="18" t="s">
        <v>79</v>
      </c>
      <c r="B33" s="19" t="s">
        <v>11</v>
      </c>
      <c r="C33" s="19" t="s">
        <v>12</v>
      </c>
      <c r="D33" s="19" t="s">
        <v>13</v>
      </c>
      <c r="E33" s="19" t="s">
        <v>14</v>
      </c>
      <c r="F33" t="s">
        <v>168</v>
      </c>
      <c r="G33" t="s">
        <v>4</v>
      </c>
    </row>
    <row r="34" spans="1:8" x14ac:dyDescent="0.25">
      <c r="A34" s="17" t="s">
        <v>9</v>
      </c>
      <c r="B34" s="21" t="e">
        <f>SUM(B35:B38)</f>
        <v>#N/A</v>
      </c>
      <c r="C34" s="21" t="e">
        <f t="shared" ref="C34:F34" si="6">SUM(C35:C38)</f>
        <v>#N/A</v>
      </c>
      <c r="D34" s="21" t="e">
        <f t="shared" si="6"/>
        <v>#N/A</v>
      </c>
      <c r="E34" s="21" t="e">
        <f t="shared" si="6"/>
        <v>#N/A</v>
      </c>
      <c r="F34" s="21" t="e">
        <f t="shared" si="6"/>
        <v>#N/A</v>
      </c>
      <c r="G34" s="21" t="e">
        <f t="shared" ref="G34:G38" si="7">SUM(B34:F34)</f>
        <v>#N/A</v>
      </c>
    </row>
    <row r="35" spans="1:8" x14ac:dyDescent="0.25">
      <c r="B35" s="22" t="e">
        <f>VLOOKUP($A35,Ergebnisliste!$B$21:$H$76,2,FALSE)</f>
        <v>#N/A</v>
      </c>
      <c r="C35" s="22" t="e">
        <f>VLOOKUP(A35,Ergebnisliste!$B$21:$H$76,3,FALSE)</f>
        <v>#N/A</v>
      </c>
      <c r="D35" s="22" t="e">
        <f>VLOOKUP($A35,Ergebnisliste!$B$21:$H$76,4,FALSE)</f>
        <v>#N/A</v>
      </c>
      <c r="E35" s="22" t="e">
        <f>VLOOKUP($A35,Ergebnisliste!$B$21:$H$76,5,FALSE)</f>
        <v>#N/A</v>
      </c>
      <c r="F35" s="22" t="e">
        <f>VLOOKUP($A35,Ergebnisliste!$B$21:$H$203,6,FALSE)</f>
        <v>#N/A</v>
      </c>
      <c r="G35" s="22" t="e">
        <f t="shared" si="7"/>
        <v>#N/A</v>
      </c>
    </row>
    <row r="36" spans="1:8" x14ac:dyDescent="0.25">
      <c r="B36" s="22" t="e">
        <f>VLOOKUP($A36,Ergebnisliste!$B$21:$H$76,2,FALSE)</f>
        <v>#N/A</v>
      </c>
      <c r="C36" s="22">
        <v>0</v>
      </c>
      <c r="D36" s="22" t="e">
        <f>VLOOKUP($A36,Ergebnisliste!$B$21:$H$76,4,FALSE)</f>
        <v>#N/A</v>
      </c>
      <c r="E36" s="22" t="e">
        <f>VLOOKUP($A36,Ergebnisliste!$B$21:$H$76,5,FALSE)</f>
        <v>#N/A</v>
      </c>
      <c r="F36" s="22" t="e">
        <f>VLOOKUP($A36,Ergebnisliste!$B$21:$H$203,6,FALSE)</f>
        <v>#N/A</v>
      </c>
      <c r="G36" s="22" t="e">
        <f>SUM(B36:F36)</f>
        <v>#N/A</v>
      </c>
    </row>
    <row r="37" spans="1:8" x14ac:dyDescent="0.25">
      <c r="B37" s="22">
        <v>306.7</v>
      </c>
      <c r="C37" s="22">
        <v>0</v>
      </c>
      <c r="D37" s="22">
        <v>0</v>
      </c>
      <c r="E37" s="22" t="e">
        <f>VLOOKUP($A37,Ergebnisliste!$B$21:$H$103,5,FALSE)</f>
        <v>#N/A</v>
      </c>
      <c r="F37" s="22" t="e">
        <f>VLOOKUP($A37,Ergebnisliste!$B$21:$H$203,6,FALSE)</f>
        <v>#N/A</v>
      </c>
      <c r="G37" s="22" t="e">
        <f t="shared" si="7"/>
        <v>#N/A</v>
      </c>
    </row>
    <row r="38" spans="1:8" x14ac:dyDescent="0.25">
      <c r="B38" s="22" t="e">
        <f>VLOOKUP($A38,Ergebnisliste!$B$21:$H$76,2,FALSE)</f>
        <v>#N/A</v>
      </c>
      <c r="C38" s="22" t="e">
        <f>VLOOKUP(A38,Ergebnisliste!$B$21:$H$76,3,FALSE)</f>
        <v>#N/A</v>
      </c>
      <c r="D38" s="22" t="e">
        <f>VLOOKUP($A38,Ergebnisliste!$B$21:$H$103,4,FALSE)</f>
        <v>#N/A</v>
      </c>
      <c r="E38" s="22">
        <v>0</v>
      </c>
      <c r="F38" s="22" t="e">
        <f>VLOOKUP($A38,Ergebnisliste!$B$21:$H$203,6,FALSE)</f>
        <v>#N/A</v>
      </c>
      <c r="G38" s="22" t="e">
        <f t="shared" si="7"/>
        <v>#N/A</v>
      </c>
    </row>
    <row r="40" spans="1:8" x14ac:dyDescent="0.25">
      <c r="A40" s="18" t="s">
        <v>79</v>
      </c>
      <c r="B40" s="19" t="s">
        <v>11</v>
      </c>
      <c r="C40" s="19" t="s">
        <v>12</v>
      </c>
      <c r="D40" s="19" t="s">
        <v>13</v>
      </c>
      <c r="E40" s="19" t="s">
        <v>14</v>
      </c>
      <c r="F40" t="s">
        <v>168</v>
      </c>
      <c r="G40" t="s">
        <v>4</v>
      </c>
    </row>
    <row r="41" spans="1:8" ht="17.25" x14ac:dyDescent="0.3">
      <c r="A41" s="17"/>
      <c r="B41" s="21" t="e">
        <f>SUM(B42:B44)</f>
        <v>#N/A</v>
      </c>
      <c r="C41" s="21" t="e">
        <f t="shared" ref="C41:F41" si="8">SUM(C42:C44)</f>
        <v>#N/A</v>
      </c>
      <c r="D41" s="21" t="e">
        <f t="shared" si="8"/>
        <v>#N/A</v>
      </c>
      <c r="E41" s="21" t="e">
        <f t="shared" si="8"/>
        <v>#N/A</v>
      </c>
      <c r="F41" s="21" t="e">
        <f t="shared" si="8"/>
        <v>#N/A</v>
      </c>
      <c r="G41" s="21" t="e">
        <f t="shared" ref="G41:G44" si="9">SUM(B41:F41)</f>
        <v>#N/A</v>
      </c>
      <c r="H41" s="16" t="s">
        <v>80</v>
      </c>
    </row>
    <row r="42" spans="1:8" x14ac:dyDescent="0.25">
      <c r="B42" s="22" t="e">
        <f>VLOOKUP($A42,Ergebnisliste!$B$21:$H$76,2,FALSE)</f>
        <v>#N/A</v>
      </c>
      <c r="C42" s="22" t="e">
        <f>VLOOKUP(A42,Ergebnisliste!$B$21:$H$76,3,FALSE)</f>
        <v>#N/A</v>
      </c>
      <c r="D42" s="22" t="e">
        <f>VLOOKUP($A42,Ergebnisliste!$B$21:$H$76,4,FALSE)</f>
        <v>#N/A</v>
      </c>
      <c r="E42" s="22" t="e">
        <f>VLOOKUP($A42,Ergebnisliste!$B$21:$H$76,5,FALSE)</f>
        <v>#N/A</v>
      </c>
      <c r="F42" s="22" t="e">
        <f>VLOOKUP($A42,Ergebnisliste!$B$21:$H$203,6,FALSE)</f>
        <v>#N/A</v>
      </c>
      <c r="G42" s="22" t="e">
        <f t="shared" si="9"/>
        <v>#N/A</v>
      </c>
    </row>
    <row r="43" spans="1:8" x14ac:dyDescent="0.25">
      <c r="B43" s="22" t="e">
        <f>VLOOKUP($A43,Ergebnisliste!$B$21:$H$76,2,FALSE)</f>
        <v>#N/A</v>
      </c>
      <c r="C43" s="22" t="e">
        <f>VLOOKUP(A43,Ergebnisliste!$B$21:$H$76,3,FALSE)</f>
        <v>#N/A</v>
      </c>
      <c r="D43" s="22" t="e">
        <f>VLOOKUP($A43,Ergebnisliste!$B$21:$H$76,4,FALSE)</f>
        <v>#N/A</v>
      </c>
      <c r="E43" s="22" t="e">
        <f>VLOOKUP($A43,Ergebnisliste!$B$21:$H$76,5,FALSE)</f>
        <v>#N/A</v>
      </c>
      <c r="F43" s="22" t="e">
        <f>VLOOKUP($A43,Ergebnisliste!$B$21:$H$203,6,FALSE)</f>
        <v>#N/A</v>
      </c>
      <c r="G43" s="22" t="e">
        <f t="shared" si="9"/>
        <v>#N/A</v>
      </c>
    </row>
    <row r="44" spans="1:8" x14ac:dyDescent="0.25">
      <c r="B44" s="22" t="e">
        <f>VLOOKUP($A44,Ergebnisliste!$B$21:$H$76,2,FALSE)</f>
        <v>#N/A</v>
      </c>
      <c r="C44" s="22" t="e">
        <f>VLOOKUP(A44,Ergebnisliste!$B$21:$H$76,3,FALSE)</f>
        <v>#N/A</v>
      </c>
      <c r="D44" s="22" t="e">
        <f>VLOOKUP($A44,Ergebnisliste!$B$21:$H$76,4,FALSE)</f>
        <v>#N/A</v>
      </c>
      <c r="E44" s="22" t="e">
        <f>VLOOKUP($A44,Ergebnisliste!$B$21:$H$76,5,FALSE)</f>
        <v>#N/A</v>
      </c>
      <c r="F44" s="22" t="e">
        <f>VLOOKUP($A44,Ergebnisliste!$B$21:$H$203,6,FALSE)</f>
        <v>#N/A</v>
      </c>
      <c r="G44" s="22" t="e">
        <f t="shared" si="9"/>
        <v>#N/A</v>
      </c>
    </row>
    <row r="46" spans="1:8" x14ac:dyDescent="0.25">
      <c r="A46" s="18" t="s">
        <v>79</v>
      </c>
      <c r="B46" s="19" t="s">
        <v>11</v>
      </c>
      <c r="C46" s="19" t="s">
        <v>12</v>
      </c>
      <c r="D46" s="19" t="s">
        <v>13</v>
      </c>
      <c r="E46" s="19" t="s">
        <v>14</v>
      </c>
      <c r="F46" t="s">
        <v>168</v>
      </c>
      <c r="G46" t="s">
        <v>4</v>
      </c>
    </row>
    <row r="47" spans="1:8" x14ac:dyDescent="0.25">
      <c r="A47" s="17" t="s">
        <v>6</v>
      </c>
      <c r="B47" s="21" t="e">
        <f>SUM(B48:B50)</f>
        <v>#N/A</v>
      </c>
      <c r="C47" s="21" t="e">
        <f t="shared" ref="C47:F47" si="10">SUM(C48:C50)</f>
        <v>#N/A</v>
      </c>
      <c r="D47" s="21" t="e">
        <f t="shared" si="10"/>
        <v>#N/A</v>
      </c>
      <c r="E47" s="21" t="e">
        <f t="shared" si="10"/>
        <v>#N/A</v>
      </c>
      <c r="F47" s="21" t="e">
        <f t="shared" si="10"/>
        <v>#N/A</v>
      </c>
      <c r="G47" s="21" t="e">
        <f t="shared" ref="G47:G50" si="11">SUM(B47:F47)</f>
        <v>#N/A</v>
      </c>
    </row>
    <row r="48" spans="1:8" x14ac:dyDescent="0.25">
      <c r="B48" s="22" t="e">
        <f>VLOOKUP($A48,Ergebnisliste!$B$21:$H$76,2,FALSE)</f>
        <v>#N/A</v>
      </c>
      <c r="C48" s="22" t="e">
        <f>VLOOKUP(A48,Ergebnisliste!$B$21:$H$76,3,FALSE)</f>
        <v>#N/A</v>
      </c>
      <c r="D48" s="22" t="e">
        <f>VLOOKUP($A48,Ergebnisliste!$B$21:$H$76,4,FALSE)</f>
        <v>#N/A</v>
      </c>
      <c r="E48" s="22" t="e">
        <f>VLOOKUP($A48,Ergebnisliste!$B$21:$H$76,5,FALSE)</f>
        <v>#N/A</v>
      </c>
      <c r="F48" s="22" t="e">
        <f>VLOOKUP($A48,Ergebnisliste!$B$21:$H$203,6,FALSE)</f>
        <v>#N/A</v>
      </c>
      <c r="G48" s="22" t="e">
        <f t="shared" si="11"/>
        <v>#N/A</v>
      </c>
    </row>
    <row r="49" spans="1:7" x14ac:dyDescent="0.25">
      <c r="B49" s="22" t="e">
        <f>VLOOKUP($A49,Ergebnisliste!$B$21:$H$76,2,FALSE)</f>
        <v>#N/A</v>
      </c>
      <c r="C49" s="22" t="e">
        <f>VLOOKUP(A49,Ergebnisliste!$B$21:$H$76,3,FALSE)</f>
        <v>#N/A</v>
      </c>
      <c r="D49" s="22" t="e">
        <f>VLOOKUP($A49,Ergebnisliste!$B$21:$H$76,4,FALSE)</f>
        <v>#N/A</v>
      </c>
      <c r="E49" s="22" t="e">
        <f>VLOOKUP($A49,Ergebnisliste!$B$21:$H$76,5,FALSE)</f>
        <v>#N/A</v>
      </c>
      <c r="F49" s="22" t="e">
        <f>VLOOKUP($A49,Ergebnisliste!$B$21:$H$203,6,FALSE)</f>
        <v>#N/A</v>
      </c>
      <c r="G49" s="22" t="e">
        <f t="shared" si="11"/>
        <v>#N/A</v>
      </c>
    </row>
    <row r="50" spans="1:7" x14ac:dyDescent="0.25">
      <c r="B50" s="22" t="e">
        <f>VLOOKUP($A50,Ergebnisliste!$B$21:$H$76,2,FALSE)</f>
        <v>#N/A</v>
      </c>
      <c r="C50" s="22" t="e">
        <f>VLOOKUP(A50,Ergebnisliste!$B$21:$H$76,3,FALSE)</f>
        <v>#N/A</v>
      </c>
      <c r="D50" s="22" t="e">
        <f>VLOOKUP($A50,Ergebnisliste!$B$21:$H$76,4,FALSE)</f>
        <v>#N/A</v>
      </c>
      <c r="E50" s="22" t="e">
        <f>VLOOKUP($A50,Ergebnisliste!$B$21:$H$76,5,FALSE)</f>
        <v>#N/A</v>
      </c>
      <c r="F50" s="22" t="e">
        <f>VLOOKUP($A50,Ergebnisliste!$B$21:$H$203,6,FALSE)</f>
        <v>#N/A</v>
      </c>
      <c r="G50" s="22" t="e">
        <f t="shared" si="11"/>
        <v>#N/A</v>
      </c>
    </row>
    <row r="52" spans="1:7" x14ac:dyDescent="0.25">
      <c r="A52" s="18" t="s">
        <v>79</v>
      </c>
      <c r="B52" s="19" t="s">
        <v>11</v>
      </c>
      <c r="C52" s="19" t="s">
        <v>12</v>
      </c>
      <c r="D52" s="19" t="s">
        <v>13</v>
      </c>
      <c r="E52" s="19" t="s">
        <v>14</v>
      </c>
      <c r="F52" t="s">
        <v>168</v>
      </c>
      <c r="G52" t="s">
        <v>4</v>
      </c>
    </row>
    <row r="53" spans="1:7" x14ac:dyDescent="0.25">
      <c r="A53" s="17" t="s">
        <v>5</v>
      </c>
      <c r="B53" s="21" t="e">
        <f>SUM(B54:B56)</f>
        <v>#N/A</v>
      </c>
      <c r="C53" s="21" t="e">
        <f t="shared" ref="C53:F53" si="12">SUM(C54:C56)</f>
        <v>#N/A</v>
      </c>
      <c r="D53" s="21" t="e">
        <f t="shared" si="12"/>
        <v>#N/A</v>
      </c>
      <c r="E53" s="21" t="e">
        <f t="shared" si="12"/>
        <v>#N/A</v>
      </c>
      <c r="F53" s="21" t="e">
        <f t="shared" si="12"/>
        <v>#N/A</v>
      </c>
      <c r="G53" s="21" t="e">
        <f t="shared" ref="G53:G56" si="13">SUM(B53:F53)</f>
        <v>#N/A</v>
      </c>
    </row>
    <row r="54" spans="1:7" x14ac:dyDescent="0.25">
      <c r="B54" s="22" t="e">
        <f>VLOOKUP($A54,Ergebnisliste!$B$21:$H$76,2,FALSE)</f>
        <v>#N/A</v>
      </c>
      <c r="C54" s="22" t="e">
        <f>VLOOKUP(A54,Ergebnisliste!$B$21:$H$76,3,FALSE)</f>
        <v>#N/A</v>
      </c>
      <c r="D54" s="22" t="e">
        <f>VLOOKUP($A54,Ergebnisliste!$B$21:$H$76,4,FALSE)</f>
        <v>#N/A</v>
      </c>
      <c r="E54" s="22" t="e">
        <f>VLOOKUP($A54,Ergebnisliste!$B$21:$H$76,5,FALSE)</f>
        <v>#N/A</v>
      </c>
      <c r="F54" s="22" t="e">
        <f>VLOOKUP($A54,Ergebnisliste!$B$21:$H$203,6,FALSE)</f>
        <v>#N/A</v>
      </c>
      <c r="G54" s="22" t="e">
        <f t="shared" si="13"/>
        <v>#N/A</v>
      </c>
    </row>
    <row r="55" spans="1:7" x14ac:dyDescent="0.25">
      <c r="B55" s="22" t="e">
        <f>VLOOKUP($A55,Ergebnisliste!$B$21:$H$76,2,FALSE)</f>
        <v>#N/A</v>
      </c>
      <c r="C55" s="22" t="e">
        <f>VLOOKUP(A55,Ergebnisliste!$B$21:$H$76,3,FALSE)</f>
        <v>#N/A</v>
      </c>
      <c r="D55" s="22" t="e">
        <f>VLOOKUP($A55,Ergebnisliste!$B$21:$H$76,4,FALSE)</f>
        <v>#N/A</v>
      </c>
      <c r="E55" s="22" t="e">
        <f>VLOOKUP($A55,Ergebnisliste!$B$21:$H$76,5,FALSE)</f>
        <v>#N/A</v>
      </c>
      <c r="F55" s="22" t="e">
        <f>VLOOKUP($A55,Ergebnisliste!$B$21:$H$203,6,FALSE)</f>
        <v>#N/A</v>
      </c>
      <c r="G55" s="22" t="e">
        <f t="shared" si="13"/>
        <v>#N/A</v>
      </c>
    </row>
    <row r="56" spans="1:7" x14ac:dyDescent="0.25">
      <c r="B56" s="22" t="e">
        <f>VLOOKUP($A56,Ergebnisliste!$B$21:$H$76,2,FALSE)</f>
        <v>#N/A</v>
      </c>
      <c r="C56" s="22" t="e">
        <f>VLOOKUP(A56,Ergebnisliste!$B$21:$H$76,3,FALSE)</f>
        <v>#N/A</v>
      </c>
      <c r="D56" s="22" t="e">
        <f>VLOOKUP($A56,Ergebnisliste!$B$21:$H$76,4,FALSE)</f>
        <v>#N/A</v>
      </c>
      <c r="E56" s="22" t="e">
        <f>VLOOKUP($A56,Ergebnisliste!$B$21:$H$76,5,FALSE)</f>
        <v>#N/A</v>
      </c>
      <c r="F56" s="22" t="e">
        <f>VLOOKUP($A56,Ergebnisliste!$B$21:$H$203,6,FALSE)</f>
        <v>#N/A</v>
      </c>
      <c r="G56" s="22" t="e">
        <f t="shared" si="13"/>
        <v>#N/A</v>
      </c>
    </row>
    <row r="58" spans="1:7" x14ac:dyDescent="0.25">
      <c r="A58" s="18" t="s">
        <v>79</v>
      </c>
      <c r="B58" s="19" t="s">
        <v>11</v>
      </c>
      <c r="C58" s="19" t="s">
        <v>12</v>
      </c>
      <c r="D58" s="19" t="s">
        <v>13</v>
      </c>
      <c r="E58" s="19" t="s">
        <v>14</v>
      </c>
      <c r="F58" t="s">
        <v>168</v>
      </c>
      <c r="G58" t="s">
        <v>4</v>
      </c>
    </row>
    <row r="59" spans="1:7" x14ac:dyDescent="0.25">
      <c r="A59" s="17" t="s">
        <v>78</v>
      </c>
      <c r="B59" s="21" t="e">
        <f>SUM(B60:B63)</f>
        <v>#N/A</v>
      </c>
      <c r="C59" s="21" t="e">
        <f>SUM(C60:C63)</f>
        <v>#N/A</v>
      </c>
      <c r="D59" s="21" t="e">
        <f>SUM(D60:D63)</f>
        <v>#N/A</v>
      </c>
      <c r="E59" s="21" t="e">
        <f>SUM(E60:E63)</f>
        <v>#N/A</v>
      </c>
      <c r="F59" s="21" t="e">
        <f>SUM(F60:F63)</f>
        <v>#N/A</v>
      </c>
      <c r="G59" s="21" t="e">
        <f>SUM(B59:F59)</f>
        <v>#N/A</v>
      </c>
    </row>
    <row r="60" spans="1:7" x14ac:dyDescent="0.25">
      <c r="B60" s="22" t="e">
        <f>VLOOKUP($A60,Ergebnisliste!$B$21:$H$203,2,FALSE)</f>
        <v>#N/A</v>
      </c>
      <c r="C60" s="22" t="e">
        <f>VLOOKUP(A60,Ergebnisliste!$B$21:$H$203,3,FALSE)</f>
        <v>#N/A</v>
      </c>
      <c r="D60" s="22" t="e">
        <f>VLOOKUP($A60,Ergebnisliste!$B$21:$H$203,4,FALSE)</f>
        <v>#N/A</v>
      </c>
      <c r="E60" s="22" t="e">
        <f>VLOOKUP($A60,Ergebnisliste!$B$21:$H$203,5,FALSE)</f>
        <v>#N/A</v>
      </c>
      <c r="F60" s="22" t="e">
        <f>VLOOKUP($A60,Ergebnisliste!$B$21:$H$203,6,FALSE)</f>
        <v>#N/A</v>
      </c>
      <c r="G60" s="22" t="e">
        <f t="shared" ref="G60:G62" si="14">SUM(B60:F60)</f>
        <v>#N/A</v>
      </c>
    </row>
    <row r="61" spans="1:7" x14ac:dyDescent="0.25">
      <c r="B61" s="22" t="e">
        <f>VLOOKUP($A61,Ergebnisliste!$B$21:$H$203,2,FALSE)</f>
        <v>#N/A</v>
      </c>
      <c r="C61" s="22" t="e">
        <f>VLOOKUP(A61,Ergebnisliste!$B$21:$H$203,3,FALSE)</f>
        <v>#N/A</v>
      </c>
      <c r="D61" s="22" t="e">
        <f>VLOOKUP($A61,Ergebnisliste!$B$21:$H$203,4,FALSE)</f>
        <v>#N/A</v>
      </c>
      <c r="E61" s="22" t="e">
        <f>VLOOKUP($A61,Ergebnisliste!$B$21:$H$203,5,FALSE)</f>
        <v>#N/A</v>
      </c>
      <c r="F61" s="22" t="e">
        <f>VLOOKUP($A61,Ergebnisliste!$B$21:$H$203,6,FALSE)</f>
        <v>#N/A</v>
      </c>
      <c r="G61" s="22" t="e">
        <f t="shared" si="14"/>
        <v>#N/A</v>
      </c>
    </row>
    <row r="62" spans="1:7" x14ac:dyDescent="0.25">
      <c r="B62" s="22" t="e">
        <f>VLOOKUP($A62,Ergebnisliste!$B$21:$H$203,2,FALSE)</f>
        <v>#N/A</v>
      </c>
      <c r="C62" s="22" t="e">
        <f>VLOOKUP(A62,Ergebnisliste!$B$21:$H$203,3,FALSE)</f>
        <v>#N/A</v>
      </c>
      <c r="D62" s="22" t="e">
        <f>VLOOKUP($A62,Ergebnisliste!$B$21:$H$203,4,FALSE)</f>
        <v>#N/A</v>
      </c>
      <c r="E62" s="22" t="e">
        <f>VLOOKUP($A62,Ergebnisliste!$B$21:$H$203,5,FALSE)</f>
        <v>#N/A</v>
      </c>
      <c r="F62" s="22" t="e">
        <f>VLOOKUP($A62,Ergebnisliste!$B$21:$H$203,6,FALSE)</f>
        <v>#N/A</v>
      </c>
      <c r="G62" s="22" t="e">
        <f t="shared" si="14"/>
        <v>#N/A</v>
      </c>
    </row>
    <row r="63" spans="1:7" x14ac:dyDescent="0.25">
      <c r="B63" s="22" t="e">
        <f>VLOOKUP($A63,Ergebnisliste!$B$21:$H$203,2,FALSE)</f>
        <v>#N/A</v>
      </c>
      <c r="C63" s="22" t="e">
        <f>VLOOKUP(A63,Ergebnisliste!$B$21:$H$203,3,FALSE)</f>
        <v>#N/A</v>
      </c>
      <c r="D63" s="22" t="e">
        <f>VLOOKUP($A63,Ergebnisliste!$B$21:$H$203,4,FALSE)</f>
        <v>#N/A</v>
      </c>
      <c r="E63" s="22" t="e">
        <f>VLOOKUP($A63,Ergebnisliste!$B$21:$H$203,5,FALSE)</f>
        <v>#N/A</v>
      </c>
      <c r="F63" s="22" t="e">
        <f>VLOOKUP($A63,Ergebnisliste!$B$21:$H$203,6,FALSE)</f>
        <v>#N/A</v>
      </c>
      <c r="G63" s="22" t="e">
        <f>SUM(B63:F63)</f>
        <v>#N/A</v>
      </c>
    </row>
    <row r="65" spans="1:7" x14ac:dyDescent="0.25">
      <c r="A65" s="18" t="s">
        <v>79</v>
      </c>
      <c r="B65" s="19" t="s">
        <v>11</v>
      </c>
      <c r="C65" s="19" t="s">
        <v>12</v>
      </c>
      <c r="D65" s="19" t="s">
        <v>13</v>
      </c>
      <c r="E65" s="19" t="s">
        <v>14</v>
      </c>
      <c r="F65" t="s">
        <v>168</v>
      </c>
      <c r="G65" t="s">
        <v>4</v>
      </c>
    </row>
    <row r="66" spans="1:7" x14ac:dyDescent="0.25">
      <c r="A66" s="17" t="s">
        <v>45</v>
      </c>
      <c r="B66" s="21" t="e">
        <f>SUM(B67:B69)</f>
        <v>#N/A</v>
      </c>
      <c r="C66" s="21" t="e">
        <f>SUM(C67:C69)</f>
        <v>#N/A</v>
      </c>
      <c r="D66" s="21" t="e">
        <f>SUM(D67:D69)</f>
        <v>#N/A</v>
      </c>
      <c r="E66" s="21" t="e">
        <f>SUM(E67:E69)</f>
        <v>#N/A</v>
      </c>
      <c r="F66" s="21" t="e">
        <f>SUM(F67:F69)</f>
        <v>#N/A</v>
      </c>
      <c r="G66" s="21" t="e">
        <f t="shared" ref="G66:G69" si="15">SUM(B66:F66)</f>
        <v>#N/A</v>
      </c>
    </row>
    <row r="67" spans="1:7" x14ac:dyDescent="0.25">
      <c r="B67" s="22" t="e">
        <f>VLOOKUP($A67,Ergebnisliste!$B$21:$H$76,2,FALSE)</f>
        <v>#N/A</v>
      </c>
      <c r="C67" s="22" t="e">
        <f>VLOOKUP(A67,Ergebnisliste!$B$21:$H$76,3,FALSE)</f>
        <v>#N/A</v>
      </c>
      <c r="D67" s="22" t="e">
        <f>VLOOKUP($A67,Ergebnisliste!$B$21:$H$76,4,FALSE)</f>
        <v>#N/A</v>
      </c>
      <c r="E67" s="22" t="e">
        <f>VLOOKUP($A67,Ergebnisliste!$B$21:$H$76,5,FALSE)</f>
        <v>#N/A</v>
      </c>
      <c r="F67" s="22" t="e">
        <f>VLOOKUP($A67,Ergebnisliste!$B$21:$H$203,6,FALSE)</f>
        <v>#N/A</v>
      </c>
      <c r="G67" s="22" t="e">
        <f t="shared" si="15"/>
        <v>#N/A</v>
      </c>
    </row>
    <row r="68" spans="1:7" x14ac:dyDescent="0.25">
      <c r="B68" s="22" t="e">
        <f>VLOOKUP($A68,Ergebnisliste!$B$21:$H$76,2,FALSE)</f>
        <v>#N/A</v>
      </c>
      <c r="C68" s="22" t="e">
        <f>VLOOKUP(A68,Ergebnisliste!$B$21:$H$76,3,FALSE)</f>
        <v>#N/A</v>
      </c>
      <c r="D68" s="22" t="e">
        <f>VLOOKUP($A68,Ergebnisliste!$B$21:$H$76,4,FALSE)</f>
        <v>#N/A</v>
      </c>
      <c r="E68" s="22" t="e">
        <f>VLOOKUP($A68,Ergebnisliste!$B$21:$H$76,5,FALSE)</f>
        <v>#N/A</v>
      </c>
      <c r="F68" s="22" t="e">
        <f>VLOOKUP($A68,Ergebnisliste!$B$21:$H$203,6,FALSE)</f>
        <v>#N/A</v>
      </c>
      <c r="G68" s="22" t="e">
        <f t="shared" si="15"/>
        <v>#N/A</v>
      </c>
    </row>
    <row r="69" spans="1:7" x14ac:dyDescent="0.25">
      <c r="B69" s="22" t="e">
        <f>VLOOKUP($A69,Ergebnisliste!$B$21:$H$76,2,FALSE)</f>
        <v>#N/A</v>
      </c>
      <c r="C69" s="22" t="e">
        <f>VLOOKUP(A69,Ergebnisliste!$B$21:$H$76,3,FALSE)</f>
        <v>#N/A</v>
      </c>
      <c r="D69" s="22" t="e">
        <f>VLOOKUP($A69,Ergebnisliste!$B$21:$H$76,4,FALSE)</f>
        <v>#N/A</v>
      </c>
      <c r="E69" s="22" t="e">
        <f>VLOOKUP($A69,Ergebnisliste!$B$21:$H$76,5,FALSE)</f>
        <v>#N/A</v>
      </c>
      <c r="F69" s="22" t="e">
        <f>VLOOKUP($A69,Ergebnisliste!$B$21:$H$203,6,FALSE)</f>
        <v>#N/A</v>
      </c>
      <c r="G69" s="22" t="e">
        <f t="shared" si="15"/>
        <v>#N/A</v>
      </c>
    </row>
    <row r="71" spans="1:7" x14ac:dyDescent="0.25">
      <c r="A71" s="18" t="s">
        <v>79</v>
      </c>
      <c r="B71" s="19" t="s">
        <v>11</v>
      </c>
      <c r="C71" s="19" t="s">
        <v>12</v>
      </c>
      <c r="D71" s="19" t="s">
        <v>13</v>
      </c>
      <c r="E71" s="19" t="s">
        <v>14</v>
      </c>
      <c r="F71" t="s">
        <v>168</v>
      </c>
      <c r="G71" t="s">
        <v>4</v>
      </c>
    </row>
    <row r="72" spans="1:7" x14ac:dyDescent="0.25">
      <c r="A72" s="17" t="s">
        <v>46</v>
      </c>
      <c r="B72" s="21" t="e">
        <f>SUM(B73:B76)</f>
        <v>#N/A</v>
      </c>
      <c r="C72" s="21" t="e">
        <f t="shared" ref="C72:G72" si="16">SUM(C73:C76)</f>
        <v>#N/A</v>
      </c>
      <c r="D72" s="21" t="e">
        <f t="shared" si="16"/>
        <v>#N/A</v>
      </c>
      <c r="E72" s="21" t="e">
        <f t="shared" si="16"/>
        <v>#N/A</v>
      </c>
      <c r="F72" s="21" t="e">
        <f t="shared" si="16"/>
        <v>#N/A</v>
      </c>
      <c r="G72" s="21" t="e">
        <f t="shared" si="16"/>
        <v>#N/A</v>
      </c>
    </row>
    <row r="73" spans="1:7" x14ac:dyDescent="0.25">
      <c r="B73" s="22" t="e">
        <f>VLOOKUP($A73,Ergebnisliste!$B$21:$H$102,2,FALSE)</f>
        <v>#N/A</v>
      </c>
      <c r="C73" s="22" t="e">
        <f>VLOOKUP(A73,Ergebnisliste!$B$21:$H$102,3,FALSE)</f>
        <v>#N/A</v>
      </c>
      <c r="D73" s="22" t="e">
        <f>VLOOKUP($A73,Ergebnisliste!$B$21:$H$102,4,FALSE)</f>
        <v>#N/A</v>
      </c>
      <c r="E73" s="22" t="e">
        <f>VLOOKUP($A73,Ergebnisliste!$B$21:$H$102,5,FALSE)</f>
        <v>#N/A</v>
      </c>
      <c r="F73" s="22" t="e">
        <f>VLOOKUP($A73,Ergebnisliste!$B$21:$H$203,6,FALSE)</f>
        <v>#N/A</v>
      </c>
      <c r="G73" s="22" t="e">
        <f t="shared" ref="G73:G76" si="17">SUM(B73:F73)</f>
        <v>#N/A</v>
      </c>
    </row>
    <row r="74" spans="1:7" x14ac:dyDescent="0.25">
      <c r="B74" s="22" t="e">
        <f>VLOOKUP($A74,Ergebnisliste!$B$21:$H$102,2,FALSE)</f>
        <v>#N/A</v>
      </c>
      <c r="C74" s="22" t="e">
        <f>VLOOKUP(A74,Ergebnisliste!$B$21:$H$102,3,FALSE)</f>
        <v>#N/A</v>
      </c>
      <c r="D74" s="22" t="e">
        <f>VLOOKUP($A74,Ergebnisliste!$B$21:$H$102,4,FALSE)</f>
        <v>#N/A</v>
      </c>
      <c r="E74" s="22" t="e">
        <f>VLOOKUP($A74,Ergebnisliste!$B$21:$H$102,5,FALSE)</f>
        <v>#N/A</v>
      </c>
      <c r="F74" s="22" t="e">
        <f>VLOOKUP($A74,Ergebnisliste!$B$21:$H$203,6,FALSE)</f>
        <v>#N/A</v>
      </c>
      <c r="G74" s="22" t="e">
        <f t="shared" si="17"/>
        <v>#N/A</v>
      </c>
    </row>
    <row r="75" spans="1:7" x14ac:dyDescent="0.25">
      <c r="B75" s="22" t="e">
        <f>VLOOKUP($A75,Ergebnisliste!$B$21:$H$102,2,FALSE)</f>
        <v>#N/A</v>
      </c>
      <c r="C75" s="22" t="e">
        <f>VLOOKUP(A75,Ergebnisliste!$B$21:$H$102,3,FALSE)</f>
        <v>#N/A</v>
      </c>
      <c r="D75" s="22" t="e">
        <f>VLOOKUP($A75,Ergebnisliste!$B$21:$H$102,4,FALSE)</f>
        <v>#N/A</v>
      </c>
      <c r="E75" s="22" t="e">
        <f>VLOOKUP($A75,Ergebnisliste!$B$21:$H$102,5,FALSE)</f>
        <v>#N/A</v>
      </c>
      <c r="F75" s="22" t="e">
        <f>VLOOKUP($A75,Ergebnisliste!$B$21:$H$203,6,FALSE)</f>
        <v>#N/A</v>
      </c>
      <c r="G75" s="22" t="e">
        <f>SUM(B75:F75)</f>
        <v>#N/A</v>
      </c>
    </row>
    <row r="76" spans="1:7" x14ac:dyDescent="0.25">
      <c r="B76" s="22" t="e">
        <f>VLOOKUP($A76,Ergebnisliste!$B$21:$H$102,2,FALSE)</f>
        <v>#N/A</v>
      </c>
      <c r="C76" s="22" t="e">
        <f>VLOOKUP(A76,Ergebnisliste!$B$21:$H$102,3,FALSE)</f>
        <v>#N/A</v>
      </c>
      <c r="D76" s="22" t="e">
        <f>VLOOKUP($A76,Ergebnisliste!$B$21:$H$102,4,FALSE)</f>
        <v>#N/A</v>
      </c>
      <c r="E76" s="22" t="e">
        <f>VLOOKUP($A76,Ergebnisliste!$B$21:$H$102,5,FALSE)</f>
        <v>#N/A</v>
      </c>
      <c r="F76" s="22" t="e">
        <f>VLOOKUP($A76,Ergebnisliste!$B$21:$H$203,6,FALSE)</f>
        <v>#N/A</v>
      </c>
      <c r="G76" s="22" t="e">
        <f t="shared" si="17"/>
        <v>#N/A</v>
      </c>
    </row>
    <row r="78" spans="1:7" x14ac:dyDescent="0.25">
      <c r="A78" s="18" t="s">
        <v>79</v>
      </c>
      <c r="B78" s="19" t="s">
        <v>11</v>
      </c>
      <c r="C78" s="19" t="s">
        <v>12</v>
      </c>
      <c r="D78" s="19" t="s">
        <v>13</v>
      </c>
      <c r="E78" s="19" t="s">
        <v>14</v>
      </c>
      <c r="F78" t="s">
        <v>168</v>
      </c>
      <c r="G78" t="s">
        <v>4</v>
      </c>
    </row>
    <row r="79" spans="1:7" x14ac:dyDescent="0.25">
      <c r="A79" s="17" t="s">
        <v>56</v>
      </c>
      <c r="B79" s="21" t="e">
        <f>SUM(B80:B83)</f>
        <v>#N/A</v>
      </c>
      <c r="C79" s="21" t="e">
        <f t="shared" ref="C79:F79" si="18">SUM(C80:C83)</f>
        <v>#N/A</v>
      </c>
      <c r="D79" s="21" t="e">
        <f t="shared" si="18"/>
        <v>#N/A</v>
      </c>
      <c r="E79" s="21" t="e">
        <f t="shared" si="18"/>
        <v>#N/A</v>
      </c>
      <c r="F79" s="21" t="e">
        <f t="shared" si="18"/>
        <v>#N/A</v>
      </c>
      <c r="G79" s="21" t="e">
        <f t="shared" ref="G79:G83" si="19">SUM(B79:F79)</f>
        <v>#N/A</v>
      </c>
    </row>
    <row r="80" spans="1:7" x14ac:dyDescent="0.25">
      <c r="B80" s="22" t="e">
        <f>VLOOKUP($A80,Ergebnisliste!$B$21:$H$76,2,FALSE)</f>
        <v>#N/A</v>
      </c>
      <c r="C80" s="22" t="e">
        <f>VLOOKUP(A80,Ergebnisliste!$B$21:$H$76,3,FALSE)</f>
        <v>#N/A</v>
      </c>
      <c r="D80" s="22" t="e">
        <f>VLOOKUP($A80,Ergebnisliste!$B$21:$H$76,4,FALSE)</f>
        <v>#N/A</v>
      </c>
      <c r="E80" s="22" t="e">
        <f>VLOOKUP($A80,Ergebnisliste!$B$21:$H$76,5,FALSE)</f>
        <v>#N/A</v>
      </c>
      <c r="F80" s="22" t="e">
        <f>VLOOKUP($A80,Ergebnisliste!$B$21:$H$203,6,FALSE)</f>
        <v>#N/A</v>
      </c>
      <c r="G80" s="22" t="e">
        <f t="shared" si="19"/>
        <v>#N/A</v>
      </c>
    </row>
    <row r="81" spans="1:7" x14ac:dyDescent="0.25">
      <c r="B81" s="22" t="e">
        <f>VLOOKUP($A81,Ergebnisliste!$B$21:$H$76,2,FALSE)</f>
        <v>#N/A</v>
      </c>
      <c r="C81" s="22" t="e">
        <f>VLOOKUP(A81,Ergebnisliste!$B$21:$H$76,3,FALSE)</f>
        <v>#N/A</v>
      </c>
      <c r="D81" s="22" t="e">
        <f>VLOOKUP($A81,Ergebnisliste!$B$21:$H$76,4,FALSE)</f>
        <v>#N/A</v>
      </c>
      <c r="E81" s="22" t="e">
        <f>VLOOKUP($A81,Ergebnisliste!$B$21:$H$76,5,FALSE)</f>
        <v>#N/A</v>
      </c>
      <c r="F81" s="22" t="e">
        <f>VLOOKUP($A81,Ergebnisliste!$B$21:$H$203,6,FALSE)</f>
        <v>#N/A</v>
      </c>
      <c r="G81" s="22" t="e">
        <f t="shared" si="19"/>
        <v>#N/A</v>
      </c>
    </row>
    <row r="82" spans="1:7" x14ac:dyDescent="0.25">
      <c r="B82" s="22" t="e">
        <f>VLOOKUP($A82,Ergebnisliste!$B$21:$H$76,2,FALSE)</f>
        <v>#N/A</v>
      </c>
      <c r="C82" s="22" t="e">
        <f>VLOOKUP(A82,Ergebnisliste!$B$21:$H$76,3,FALSE)</f>
        <v>#N/A</v>
      </c>
      <c r="D82" s="22" t="e">
        <f>VLOOKUP($A82,Ergebnisliste!$B$21:$H$76,4,FALSE)</f>
        <v>#N/A</v>
      </c>
      <c r="E82" s="22" t="e">
        <f>VLOOKUP($A82,Ergebnisliste!$B$21:$H$76,5,FALSE)</f>
        <v>#N/A</v>
      </c>
      <c r="F82" s="22" t="e">
        <f>VLOOKUP($A82,Ergebnisliste!$B$21:$H$203,6,FALSE)</f>
        <v>#N/A</v>
      </c>
      <c r="G82" s="22" t="e">
        <f>SUM(B82:F82)</f>
        <v>#N/A</v>
      </c>
    </row>
    <row r="83" spans="1:7" x14ac:dyDescent="0.25">
      <c r="B83" s="22" t="e">
        <f>VLOOKUP($A83,Ergebnisliste!$B$21:$H$76,2,FALSE)</f>
        <v>#N/A</v>
      </c>
      <c r="C83" s="22" t="e">
        <f>VLOOKUP(A83,Ergebnisliste!$B$21:$H$76,3,FALSE)</f>
        <v>#N/A</v>
      </c>
      <c r="D83" s="22" t="e">
        <f>VLOOKUP($A83,Ergebnisliste!$B$21:$H$76,4,FALSE)</f>
        <v>#N/A</v>
      </c>
      <c r="E83" s="22" t="e">
        <f>VLOOKUP($A83,Ergebnisliste!$B$21:$H$76,5,FALSE)</f>
        <v>#N/A</v>
      </c>
      <c r="F83" s="22" t="e">
        <f>VLOOKUP($A83,Ergebnisliste!$B$21:$H$203,6,FALSE)</f>
        <v>#N/A</v>
      </c>
      <c r="G83" s="22" t="e">
        <f t="shared" si="19"/>
        <v>#N/A</v>
      </c>
    </row>
    <row r="85" spans="1:7" x14ac:dyDescent="0.25">
      <c r="A85" s="18" t="s">
        <v>79</v>
      </c>
      <c r="B85" s="19" t="s">
        <v>11</v>
      </c>
      <c r="C85" s="19" t="s">
        <v>12</v>
      </c>
      <c r="D85" s="19" t="s">
        <v>13</v>
      </c>
      <c r="E85" s="19" t="s">
        <v>14</v>
      </c>
      <c r="F85" t="s">
        <v>168</v>
      </c>
      <c r="G85" t="s">
        <v>4</v>
      </c>
    </row>
    <row r="86" spans="1:7" x14ac:dyDescent="0.25">
      <c r="A86" s="17" t="s">
        <v>82</v>
      </c>
      <c r="B86" s="21" t="e">
        <f>SUM(B87:B89)</f>
        <v>#N/A</v>
      </c>
      <c r="C86" s="21" t="e">
        <f t="shared" ref="C86:F86" si="20">SUM(C87:C89)</f>
        <v>#N/A</v>
      </c>
      <c r="D86" s="21" t="e">
        <f t="shared" si="20"/>
        <v>#N/A</v>
      </c>
      <c r="E86" s="21" t="e">
        <f t="shared" si="20"/>
        <v>#N/A</v>
      </c>
      <c r="F86" s="21" t="e">
        <f t="shared" si="20"/>
        <v>#N/A</v>
      </c>
      <c r="G86" s="21" t="e">
        <f t="shared" ref="G86:G89" si="21">SUM(B86:F86)</f>
        <v>#N/A</v>
      </c>
    </row>
    <row r="87" spans="1:7" x14ac:dyDescent="0.25">
      <c r="B87" s="22" t="e">
        <f>VLOOKUP($A87,Ergebnisliste!$B$21:$H$203,2,FALSE)</f>
        <v>#N/A</v>
      </c>
      <c r="C87" s="22" t="e">
        <f>VLOOKUP(A87,Ergebnisliste!$B$21:$H$203,3,FALSE)</f>
        <v>#N/A</v>
      </c>
      <c r="D87" s="22" t="e">
        <f>VLOOKUP($A87,Ergebnisliste!$B$21:$H$203,4,FALSE)</f>
        <v>#N/A</v>
      </c>
      <c r="E87" s="22" t="e">
        <f>VLOOKUP($A87,Ergebnisliste!$B$21:$H$203,5,FALSE)</f>
        <v>#N/A</v>
      </c>
      <c r="F87" s="22" t="e">
        <f>VLOOKUP($A87,Ergebnisliste!$B$21:$H$203,6,FALSE)</f>
        <v>#N/A</v>
      </c>
      <c r="G87" s="22" t="e">
        <f t="shared" si="21"/>
        <v>#N/A</v>
      </c>
    </row>
    <row r="88" spans="1:7" x14ac:dyDescent="0.25">
      <c r="B88" s="22" t="e">
        <f>VLOOKUP($A88,Ergebnisliste!$B$21:$H$203,2,FALSE)</f>
        <v>#N/A</v>
      </c>
      <c r="C88" s="22" t="e">
        <f>VLOOKUP(A88,Ergebnisliste!$B$21:$H$203,3,FALSE)</f>
        <v>#N/A</v>
      </c>
      <c r="D88" s="22" t="e">
        <f>VLOOKUP($A88,Ergebnisliste!$B$21:$H$203,4,FALSE)</f>
        <v>#N/A</v>
      </c>
      <c r="E88" s="22" t="e">
        <f>VLOOKUP($A88,Ergebnisliste!$B$21:$H$203,5,FALSE)</f>
        <v>#N/A</v>
      </c>
      <c r="F88" s="22" t="e">
        <f>VLOOKUP($A88,Ergebnisliste!$B$21:$H$203,6,FALSE)</f>
        <v>#N/A</v>
      </c>
      <c r="G88" s="22" t="e">
        <f t="shared" si="21"/>
        <v>#N/A</v>
      </c>
    </row>
    <row r="89" spans="1:7" x14ac:dyDescent="0.25">
      <c r="B89" s="22" t="e">
        <f>VLOOKUP($A89,Ergebnisliste!$B$21:$H$203,2,FALSE)</f>
        <v>#N/A</v>
      </c>
      <c r="C89" s="22" t="e">
        <f>VLOOKUP(A89,Ergebnisliste!$B$21:$H$203,3,FALSE)</f>
        <v>#N/A</v>
      </c>
      <c r="D89" s="22" t="e">
        <f>VLOOKUP($A89,Ergebnisliste!$B$21:$H$203,4,FALSE)</f>
        <v>#N/A</v>
      </c>
      <c r="E89" s="22" t="e">
        <f>VLOOKUP($A89,Ergebnisliste!$B$21:$H$203,5,FALSE)</f>
        <v>#N/A</v>
      </c>
      <c r="F89" s="22" t="e">
        <f>VLOOKUP($A89,Ergebnisliste!$B$21:$H$203,6,FALSE)</f>
        <v>#N/A</v>
      </c>
      <c r="G89" s="22" t="e">
        <f t="shared" si="21"/>
        <v>#N/A</v>
      </c>
    </row>
  </sheetData>
  <pageMargins left="0.7" right="0.7" top="0.78740157499999996" bottom="0.78740157499999996" header="0.3" footer="0.3"/>
  <ignoredErrors>
    <ignoredError sqref="B89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35220A-8E8B-4ECE-A7FD-1B26706BB60B}">
          <x14:formula1>
            <xm:f>Teilnehmer!$A:$A</xm:f>
          </x14:formula1>
          <xm:sqref>A4:A6 A10:A13 A17:A19 A23:A25 A29:A31 A35:A38 A42:A44 A48:A50 A54:A56 A67:A69 A73:A76 A80:A83 A87:A89 A60:A63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02B69-D930-4221-9AAC-599FA0A5BB7F}">
  <dimension ref="A1:AA54"/>
  <sheetViews>
    <sheetView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:F54"/>
    </sheetView>
  </sheetViews>
  <sheetFormatPr baseColWidth="10" defaultRowHeight="15" x14ac:dyDescent="0.25"/>
  <cols>
    <col min="1" max="1" width="23.5703125" style="31" customWidth="1"/>
    <col min="2" max="2" width="29.5703125" bestFit="1" customWidth="1"/>
    <col min="3" max="3" width="13" style="31" bestFit="1" customWidth="1"/>
    <col min="4" max="4" width="13.7109375" bestFit="1" customWidth="1"/>
    <col min="5" max="5" width="10.5703125" style="31" bestFit="1" customWidth="1"/>
    <col min="6" max="6" width="30.5703125" customWidth="1"/>
    <col min="7" max="7" width="9" style="27" bestFit="1" customWidth="1"/>
    <col min="8" max="8" width="9" bestFit="1" customWidth="1"/>
    <col min="9" max="9" width="9" style="38" bestFit="1" customWidth="1"/>
    <col min="10" max="10" width="6.42578125" style="28" bestFit="1" customWidth="1"/>
    <col min="11" max="11" width="9" style="27" bestFit="1" customWidth="1"/>
    <col min="12" max="12" width="9" bestFit="1" customWidth="1"/>
    <col min="13" max="13" width="9" style="38" bestFit="1" customWidth="1"/>
    <col min="14" max="14" width="5.42578125" style="28" bestFit="1" customWidth="1"/>
    <col min="15" max="15" width="9" style="27" bestFit="1" customWidth="1"/>
    <col min="16" max="16" width="9" bestFit="1" customWidth="1"/>
    <col min="17" max="17" width="9" style="38" bestFit="1" customWidth="1"/>
    <col min="18" max="18" width="5.42578125" style="28" bestFit="1" customWidth="1"/>
    <col min="19" max="19" width="9" style="27" bestFit="1" customWidth="1"/>
    <col min="20" max="20" width="9" bestFit="1" customWidth="1"/>
    <col min="21" max="21" width="9" style="38" bestFit="1" customWidth="1"/>
    <col min="22" max="22" width="5.42578125" style="28" bestFit="1" customWidth="1"/>
    <col min="23" max="23" width="9" style="27" bestFit="1" customWidth="1"/>
    <col min="24" max="24" width="9" bestFit="1" customWidth="1"/>
    <col min="25" max="25" width="9" style="38" bestFit="1" customWidth="1"/>
    <col min="26" max="26" width="5.42578125" style="28" bestFit="1" customWidth="1"/>
    <col min="27" max="27" width="6.5703125" style="31" bestFit="1" customWidth="1"/>
  </cols>
  <sheetData>
    <row r="1" spans="1:27" ht="15.75" thickBot="1" x14ac:dyDescent="0.3">
      <c r="A1" s="32" t="s">
        <v>83</v>
      </c>
      <c r="B1" s="33" t="s">
        <v>0</v>
      </c>
      <c r="C1" s="32" t="s">
        <v>86</v>
      </c>
      <c r="D1" s="33" t="s">
        <v>84</v>
      </c>
      <c r="E1" s="32" t="s">
        <v>85</v>
      </c>
      <c r="F1" s="33" t="s">
        <v>3</v>
      </c>
      <c r="G1" s="34" t="s">
        <v>102</v>
      </c>
      <c r="H1" s="33" t="s">
        <v>103</v>
      </c>
      <c r="I1" s="36" t="s">
        <v>104</v>
      </c>
      <c r="J1" s="35" t="s">
        <v>91</v>
      </c>
      <c r="K1" s="34" t="s">
        <v>106</v>
      </c>
      <c r="L1" s="33" t="s">
        <v>105</v>
      </c>
      <c r="M1" s="36" t="s">
        <v>107</v>
      </c>
      <c r="N1" s="35" t="s">
        <v>92</v>
      </c>
      <c r="O1" s="34" t="s">
        <v>108</v>
      </c>
      <c r="P1" s="33" t="s">
        <v>109</v>
      </c>
      <c r="Q1" s="36" t="s">
        <v>107</v>
      </c>
      <c r="R1" s="35" t="s">
        <v>93</v>
      </c>
      <c r="S1" s="34" t="s">
        <v>110</v>
      </c>
      <c r="T1" s="33" t="s">
        <v>111</v>
      </c>
      <c r="U1" s="36" t="s">
        <v>112</v>
      </c>
      <c r="V1" s="35" t="s">
        <v>94</v>
      </c>
      <c r="W1" s="34" t="s">
        <v>163</v>
      </c>
      <c r="X1" s="33" t="s">
        <v>164</v>
      </c>
      <c r="Y1" s="36" t="s">
        <v>165</v>
      </c>
      <c r="Z1" s="35" t="s">
        <v>166</v>
      </c>
      <c r="AA1" s="32" t="s">
        <v>167</v>
      </c>
    </row>
    <row r="2" spans="1:27" x14ac:dyDescent="0.25">
      <c r="A2" s="31" t="s">
        <v>156</v>
      </c>
      <c r="B2" t="s">
        <v>2</v>
      </c>
      <c r="C2" s="31" t="s">
        <v>87</v>
      </c>
      <c r="D2">
        <v>1970</v>
      </c>
      <c r="E2" s="31" t="str">
        <f t="shared" ref="E2:E44" si="0">IF(AND(D2&gt;=2011,C2="m"),"Schüler",IF(AND(D2&gt;=2011,C2="w"),"Schüler",IF(AND(D2&gt;=2009,D2&lt;=2010,C2="m"),"Jugend",IF(AND(D2&gt;=2009,D2&lt;=2010,C2="w"),"Jugend",IF(AND(D2&gt;=2005,D2&lt;=2008,C2="m"),"Junioren",IF(AND(D2&gt;=2005,D2&lt;=2008,C2="w"),"Junioren",IF(AND(D2&lt;=2004,D2&gt;=1975,C2="m"),"Herren I",IF(AND(D2&lt;=2004,D2&gt;=1975,C2="w"),"Damen I",IF(AND(D2&lt;=1974,C2="m"),"Herren II",IF(AND(D2&lt;=1974,C2="w"),"Damen II"))))))))))</f>
        <v>Herren II</v>
      </c>
      <c r="J2" s="30">
        <f t="shared" ref="J2:J44" si="1">SUM(G2:I2)</f>
        <v>0</v>
      </c>
      <c r="N2" s="30">
        <f t="shared" ref="N2:N44" si="2">SUM(K2:M2)</f>
        <v>0</v>
      </c>
      <c r="R2" s="30">
        <f t="shared" ref="R2:R44" si="3">SUM(O2:Q2)</f>
        <v>0</v>
      </c>
      <c r="V2" s="30">
        <f t="shared" ref="V2:V44" si="4">SUM(S2:U2)</f>
        <v>0</v>
      </c>
      <c r="Z2" s="30">
        <f t="shared" ref="Z2:Z54" si="5">SUM(W2:Y2)</f>
        <v>0</v>
      </c>
      <c r="AA2" s="39">
        <f>SUM(J2+N2+R2+V2+Z2)</f>
        <v>0</v>
      </c>
    </row>
    <row r="3" spans="1:27" x14ac:dyDescent="0.25">
      <c r="A3" s="31" t="s">
        <v>119</v>
      </c>
      <c r="B3" t="s">
        <v>30</v>
      </c>
      <c r="C3" s="31" t="s">
        <v>87</v>
      </c>
      <c r="D3">
        <v>1975</v>
      </c>
      <c r="E3" s="31" t="str">
        <f t="shared" si="0"/>
        <v>Herren I</v>
      </c>
      <c r="G3" s="29"/>
      <c r="H3" s="22"/>
      <c r="I3" s="37"/>
      <c r="J3" s="30">
        <f t="shared" si="1"/>
        <v>0</v>
      </c>
      <c r="K3" s="29"/>
      <c r="L3" s="22"/>
      <c r="M3" s="37"/>
      <c r="N3" s="30">
        <f t="shared" si="2"/>
        <v>0</v>
      </c>
      <c r="O3" s="29"/>
      <c r="P3" s="22"/>
      <c r="Q3" s="37"/>
      <c r="R3" s="30">
        <f t="shared" si="3"/>
        <v>0</v>
      </c>
      <c r="S3" s="29"/>
      <c r="T3" s="22"/>
      <c r="U3" s="37"/>
      <c r="V3" s="30">
        <f t="shared" si="4"/>
        <v>0</v>
      </c>
      <c r="W3" s="29"/>
      <c r="X3" s="22"/>
      <c r="Y3" s="37"/>
      <c r="Z3" s="30">
        <f t="shared" si="5"/>
        <v>0</v>
      </c>
      <c r="AA3" s="39">
        <f t="shared" ref="AA3:AA54" si="6">SUM(J3+N3+R3+V3+Z3)</f>
        <v>0</v>
      </c>
    </row>
    <row r="4" spans="1:27" x14ac:dyDescent="0.25">
      <c r="A4" s="31" t="s">
        <v>142</v>
      </c>
      <c r="B4" t="s">
        <v>34</v>
      </c>
      <c r="C4" s="31" t="s">
        <v>87</v>
      </c>
      <c r="D4">
        <v>1949</v>
      </c>
      <c r="E4" s="31" t="str">
        <f t="shared" si="0"/>
        <v>Herren II</v>
      </c>
      <c r="G4" s="29"/>
      <c r="H4" s="22"/>
      <c r="I4" s="37"/>
      <c r="J4" s="30">
        <f t="shared" si="1"/>
        <v>0</v>
      </c>
      <c r="K4" s="29"/>
      <c r="L4" s="22"/>
      <c r="M4" s="37"/>
      <c r="N4" s="30">
        <f t="shared" si="2"/>
        <v>0</v>
      </c>
      <c r="O4" s="29"/>
      <c r="P4" s="22"/>
      <c r="Q4" s="37"/>
      <c r="R4" s="30">
        <f t="shared" si="3"/>
        <v>0</v>
      </c>
      <c r="S4" s="29"/>
      <c r="T4" s="22"/>
      <c r="U4" s="37"/>
      <c r="V4" s="30">
        <f t="shared" si="4"/>
        <v>0</v>
      </c>
      <c r="W4" s="29"/>
      <c r="X4" s="22"/>
      <c r="Y4" s="37"/>
      <c r="Z4" s="30">
        <f t="shared" si="5"/>
        <v>0</v>
      </c>
      <c r="AA4" s="39">
        <f t="shared" si="6"/>
        <v>0</v>
      </c>
    </row>
    <row r="5" spans="1:27" x14ac:dyDescent="0.25">
      <c r="A5" s="31" t="s">
        <v>160</v>
      </c>
      <c r="B5" t="s">
        <v>157</v>
      </c>
      <c r="C5" s="31" t="s">
        <v>87</v>
      </c>
      <c r="D5">
        <v>1962</v>
      </c>
      <c r="E5" s="31" t="str">
        <f t="shared" si="0"/>
        <v>Herren II</v>
      </c>
      <c r="J5" s="30">
        <f t="shared" si="1"/>
        <v>0</v>
      </c>
      <c r="N5" s="30">
        <f t="shared" si="2"/>
        <v>0</v>
      </c>
      <c r="R5" s="30">
        <f t="shared" si="3"/>
        <v>0</v>
      </c>
      <c r="V5" s="30">
        <f t="shared" si="4"/>
        <v>0</v>
      </c>
      <c r="Z5" s="30">
        <f t="shared" si="5"/>
        <v>0</v>
      </c>
      <c r="AA5" s="39">
        <f t="shared" si="6"/>
        <v>0</v>
      </c>
    </row>
    <row r="6" spans="1:27" x14ac:dyDescent="0.25">
      <c r="A6" s="31" t="s">
        <v>144</v>
      </c>
      <c r="B6" t="s">
        <v>33</v>
      </c>
      <c r="C6" s="31" t="s">
        <v>87</v>
      </c>
      <c r="D6">
        <v>1947</v>
      </c>
      <c r="E6" s="31" t="str">
        <f t="shared" si="0"/>
        <v>Herren II</v>
      </c>
      <c r="G6" s="29"/>
      <c r="H6" s="22"/>
      <c r="I6" s="37"/>
      <c r="J6" s="30">
        <f t="shared" si="1"/>
        <v>0</v>
      </c>
      <c r="K6" s="29"/>
      <c r="L6" s="22"/>
      <c r="M6" s="37"/>
      <c r="N6" s="30">
        <f t="shared" si="2"/>
        <v>0</v>
      </c>
      <c r="O6" s="29"/>
      <c r="P6" s="22"/>
      <c r="Q6" s="37"/>
      <c r="R6" s="30">
        <f t="shared" si="3"/>
        <v>0</v>
      </c>
      <c r="S6" s="29"/>
      <c r="T6" s="22"/>
      <c r="U6" s="37"/>
      <c r="V6" s="30">
        <f t="shared" si="4"/>
        <v>0</v>
      </c>
      <c r="W6" s="29"/>
      <c r="X6" s="22"/>
      <c r="Y6" s="37"/>
      <c r="Z6" s="30">
        <f t="shared" si="5"/>
        <v>0</v>
      </c>
      <c r="AA6" s="39">
        <f t="shared" si="6"/>
        <v>0</v>
      </c>
    </row>
    <row r="7" spans="1:27" x14ac:dyDescent="0.25">
      <c r="A7" s="31" t="s">
        <v>115</v>
      </c>
      <c r="B7" t="s">
        <v>1</v>
      </c>
      <c r="C7" s="31" t="s">
        <v>87</v>
      </c>
      <c r="D7">
        <v>1948</v>
      </c>
      <c r="E7" s="31" t="str">
        <f t="shared" si="0"/>
        <v>Herren II</v>
      </c>
      <c r="G7" s="29"/>
      <c r="H7" s="22"/>
      <c r="I7" s="37"/>
      <c r="J7" s="30">
        <f t="shared" si="1"/>
        <v>0</v>
      </c>
      <c r="L7" s="22"/>
      <c r="N7" s="30">
        <f t="shared" si="2"/>
        <v>0</v>
      </c>
      <c r="P7" s="22"/>
      <c r="R7" s="30">
        <f t="shared" si="3"/>
        <v>0</v>
      </c>
      <c r="V7" s="30">
        <f t="shared" si="4"/>
        <v>0</v>
      </c>
      <c r="Z7" s="30">
        <f t="shared" si="5"/>
        <v>0</v>
      </c>
      <c r="AA7" s="39">
        <f t="shared" si="6"/>
        <v>0</v>
      </c>
    </row>
    <row r="8" spans="1:27" x14ac:dyDescent="0.25">
      <c r="A8" s="31" t="s">
        <v>125</v>
      </c>
      <c r="B8" t="s">
        <v>36</v>
      </c>
      <c r="C8" s="31" t="s">
        <v>87</v>
      </c>
      <c r="D8">
        <v>1962</v>
      </c>
      <c r="E8" s="31" t="str">
        <f t="shared" si="0"/>
        <v>Herren II</v>
      </c>
      <c r="G8" s="29"/>
      <c r="H8" s="22"/>
      <c r="I8" s="37"/>
      <c r="J8" s="30">
        <f t="shared" si="1"/>
        <v>0</v>
      </c>
      <c r="K8" s="29"/>
      <c r="L8" s="22"/>
      <c r="M8" s="37"/>
      <c r="N8" s="30">
        <f t="shared" si="2"/>
        <v>0</v>
      </c>
      <c r="O8" s="29"/>
      <c r="P8" s="22"/>
      <c r="Q8" s="37"/>
      <c r="R8" s="30">
        <f t="shared" si="3"/>
        <v>0</v>
      </c>
      <c r="S8" s="29"/>
      <c r="T8" s="22"/>
      <c r="U8" s="37"/>
      <c r="V8" s="30">
        <f t="shared" si="4"/>
        <v>0</v>
      </c>
      <c r="W8" s="29"/>
      <c r="X8" s="22"/>
      <c r="Y8" s="37"/>
      <c r="Z8" s="30">
        <f t="shared" si="5"/>
        <v>0</v>
      </c>
      <c r="AA8" s="39">
        <f t="shared" si="6"/>
        <v>0</v>
      </c>
    </row>
    <row r="9" spans="1:27" x14ac:dyDescent="0.25">
      <c r="A9" s="31" t="s">
        <v>153</v>
      </c>
      <c r="B9" t="s">
        <v>1</v>
      </c>
      <c r="C9" s="31" t="s">
        <v>88</v>
      </c>
      <c r="D9">
        <v>1972</v>
      </c>
      <c r="E9" s="31" t="str">
        <f t="shared" si="0"/>
        <v>Damen II</v>
      </c>
      <c r="G9" s="29"/>
      <c r="H9" s="22"/>
      <c r="I9" s="37"/>
      <c r="J9" s="30">
        <f t="shared" si="1"/>
        <v>0</v>
      </c>
      <c r="K9" s="29"/>
      <c r="L9" s="22"/>
      <c r="M9" s="37"/>
      <c r="N9" s="30">
        <f t="shared" si="2"/>
        <v>0</v>
      </c>
      <c r="O9" s="29"/>
      <c r="P9" s="22"/>
      <c r="Q9" s="37"/>
      <c r="R9" s="30">
        <f t="shared" si="3"/>
        <v>0</v>
      </c>
      <c r="S9" s="29"/>
      <c r="T9" s="22"/>
      <c r="U9" s="37"/>
      <c r="V9" s="30">
        <f t="shared" si="4"/>
        <v>0</v>
      </c>
      <c r="W9" s="29"/>
      <c r="X9" s="22"/>
      <c r="Y9" s="37"/>
      <c r="Z9" s="30">
        <f t="shared" si="5"/>
        <v>0</v>
      </c>
      <c r="AA9" s="39">
        <f t="shared" si="6"/>
        <v>0</v>
      </c>
    </row>
    <row r="10" spans="1:27" x14ac:dyDescent="0.25">
      <c r="A10" s="31" t="s">
        <v>113</v>
      </c>
      <c r="B10" t="s">
        <v>30</v>
      </c>
      <c r="C10" s="31" t="s">
        <v>87</v>
      </c>
      <c r="D10">
        <v>1978</v>
      </c>
      <c r="E10" s="31" t="str">
        <f t="shared" si="0"/>
        <v>Herren I</v>
      </c>
      <c r="F10" s="31"/>
      <c r="G10" s="29"/>
      <c r="H10" s="22"/>
      <c r="I10" s="37"/>
      <c r="J10" s="30">
        <f t="shared" si="1"/>
        <v>0</v>
      </c>
      <c r="K10" s="29"/>
      <c r="L10" s="22"/>
      <c r="M10" s="37"/>
      <c r="N10" s="30">
        <f t="shared" si="2"/>
        <v>0</v>
      </c>
      <c r="O10" s="29"/>
      <c r="P10" s="22"/>
      <c r="Q10" s="37"/>
      <c r="R10" s="30">
        <f t="shared" si="3"/>
        <v>0</v>
      </c>
      <c r="S10" s="29"/>
      <c r="T10" s="22"/>
      <c r="U10" s="37"/>
      <c r="V10" s="30">
        <f t="shared" si="4"/>
        <v>0</v>
      </c>
      <c r="W10" s="29"/>
      <c r="X10" s="22"/>
      <c r="Y10" s="37"/>
      <c r="Z10" s="30">
        <f t="shared" si="5"/>
        <v>0</v>
      </c>
      <c r="AA10" s="39">
        <f t="shared" si="6"/>
        <v>0</v>
      </c>
    </row>
    <row r="11" spans="1:27" x14ac:dyDescent="0.25">
      <c r="A11" s="31" t="s">
        <v>150</v>
      </c>
      <c r="B11" t="s">
        <v>2</v>
      </c>
      <c r="C11" s="31" t="s">
        <v>87</v>
      </c>
      <c r="D11">
        <v>1981</v>
      </c>
      <c r="E11" s="31" t="str">
        <f t="shared" si="0"/>
        <v>Herren I</v>
      </c>
      <c r="G11" s="29"/>
      <c r="H11" s="22"/>
      <c r="I11" s="37"/>
      <c r="J11" s="30">
        <f t="shared" si="1"/>
        <v>0</v>
      </c>
      <c r="K11" s="29"/>
      <c r="L11" s="22"/>
      <c r="M11" s="37"/>
      <c r="N11" s="30">
        <f t="shared" si="2"/>
        <v>0</v>
      </c>
      <c r="O11" s="29"/>
      <c r="P11" s="22"/>
      <c r="Q11" s="37"/>
      <c r="R11" s="30">
        <f t="shared" si="3"/>
        <v>0</v>
      </c>
      <c r="S11" s="29"/>
      <c r="T11" s="22"/>
      <c r="U11" s="37"/>
      <c r="V11" s="30">
        <f t="shared" si="4"/>
        <v>0</v>
      </c>
      <c r="W11" s="29"/>
      <c r="X11" s="22"/>
      <c r="Y11" s="37"/>
      <c r="Z11" s="30">
        <f t="shared" si="5"/>
        <v>0</v>
      </c>
      <c r="AA11" s="39">
        <f t="shared" si="6"/>
        <v>0</v>
      </c>
    </row>
    <row r="12" spans="1:27" x14ac:dyDescent="0.25">
      <c r="A12" s="31" t="s">
        <v>154</v>
      </c>
      <c r="B12" t="s">
        <v>33</v>
      </c>
      <c r="C12" s="31" t="s">
        <v>87</v>
      </c>
      <c r="D12">
        <v>1953</v>
      </c>
      <c r="E12" s="31" t="str">
        <f t="shared" si="0"/>
        <v>Herren II</v>
      </c>
      <c r="G12" s="29"/>
      <c r="H12" s="22"/>
      <c r="I12" s="37"/>
      <c r="J12" s="30">
        <f t="shared" si="1"/>
        <v>0</v>
      </c>
      <c r="K12" s="29"/>
      <c r="L12" s="22"/>
      <c r="M12" s="37"/>
      <c r="N12" s="30">
        <f t="shared" si="2"/>
        <v>0</v>
      </c>
      <c r="O12" s="29"/>
      <c r="P12" s="22"/>
      <c r="Q12" s="37"/>
      <c r="R12" s="30">
        <f t="shared" si="3"/>
        <v>0</v>
      </c>
      <c r="S12" s="29"/>
      <c r="T12" s="22"/>
      <c r="U12" s="37"/>
      <c r="V12" s="30">
        <f t="shared" si="4"/>
        <v>0</v>
      </c>
      <c r="W12" s="29"/>
      <c r="X12" s="22"/>
      <c r="Y12" s="37"/>
      <c r="Z12" s="30">
        <f t="shared" si="5"/>
        <v>0</v>
      </c>
      <c r="AA12" s="39">
        <f t="shared" si="6"/>
        <v>0</v>
      </c>
    </row>
    <row r="13" spans="1:27" x14ac:dyDescent="0.25">
      <c r="A13" s="31" t="s">
        <v>162</v>
      </c>
      <c r="B13" t="s">
        <v>2</v>
      </c>
      <c r="C13" s="31" t="s">
        <v>87</v>
      </c>
      <c r="D13">
        <v>1973</v>
      </c>
      <c r="E13" s="31" t="str">
        <f t="shared" si="0"/>
        <v>Herren II</v>
      </c>
      <c r="G13" s="29"/>
      <c r="H13" s="22"/>
      <c r="I13" s="37"/>
      <c r="J13" s="30">
        <f t="shared" si="1"/>
        <v>0</v>
      </c>
      <c r="K13" s="29"/>
      <c r="L13" s="22"/>
      <c r="M13" s="37"/>
      <c r="N13" s="30">
        <f t="shared" si="2"/>
        <v>0</v>
      </c>
      <c r="O13" s="29"/>
      <c r="P13" s="22"/>
      <c r="Q13" s="37"/>
      <c r="R13" s="30">
        <f t="shared" si="3"/>
        <v>0</v>
      </c>
      <c r="S13" s="29"/>
      <c r="T13" s="22"/>
      <c r="U13" s="37"/>
      <c r="V13" s="30">
        <f t="shared" si="4"/>
        <v>0</v>
      </c>
      <c r="W13" s="29"/>
      <c r="X13" s="22"/>
      <c r="Y13" s="37"/>
      <c r="Z13" s="30">
        <f t="shared" si="5"/>
        <v>0</v>
      </c>
      <c r="AA13" s="39">
        <f t="shared" si="6"/>
        <v>0</v>
      </c>
    </row>
    <row r="14" spans="1:27" x14ac:dyDescent="0.25">
      <c r="A14" s="31" t="s">
        <v>151</v>
      </c>
      <c r="B14" t="s">
        <v>68</v>
      </c>
      <c r="C14" s="31" t="s">
        <v>87</v>
      </c>
      <c r="D14">
        <v>1962</v>
      </c>
      <c r="E14" s="31" t="str">
        <f t="shared" si="0"/>
        <v>Herren II</v>
      </c>
      <c r="G14" s="29"/>
      <c r="H14" s="22"/>
      <c r="I14" s="37"/>
      <c r="J14" s="30">
        <f t="shared" si="1"/>
        <v>0</v>
      </c>
      <c r="K14" s="29"/>
      <c r="L14" s="22"/>
      <c r="M14" s="37"/>
      <c r="N14" s="30">
        <f t="shared" si="2"/>
        <v>0</v>
      </c>
      <c r="O14" s="29"/>
      <c r="P14" s="22"/>
      <c r="Q14" s="37"/>
      <c r="R14" s="30">
        <f t="shared" si="3"/>
        <v>0</v>
      </c>
      <c r="S14" s="29"/>
      <c r="T14" s="22"/>
      <c r="U14" s="37"/>
      <c r="V14" s="30">
        <f t="shared" si="4"/>
        <v>0</v>
      </c>
      <c r="W14" s="29"/>
      <c r="X14" s="22"/>
      <c r="Y14" s="37"/>
      <c r="Z14" s="30">
        <f t="shared" si="5"/>
        <v>0</v>
      </c>
      <c r="AA14" s="39">
        <f t="shared" si="6"/>
        <v>0</v>
      </c>
    </row>
    <row r="15" spans="1:27" x14ac:dyDescent="0.25">
      <c r="A15" s="31" t="s">
        <v>122</v>
      </c>
      <c r="B15" t="s">
        <v>1</v>
      </c>
      <c r="C15" s="31" t="s">
        <v>88</v>
      </c>
      <c r="D15">
        <v>1969</v>
      </c>
      <c r="E15" s="31" t="str">
        <f t="shared" si="0"/>
        <v>Damen II</v>
      </c>
      <c r="G15" s="29"/>
      <c r="H15" s="22"/>
      <c r="I15" s="37"/>
      <c r="J15" s="30">
        <f t="shared" si="1"/>
        <v>0</v>
      </c>
      <c r="K15" s="29"/>
      <c r="L15" s="22"/>
      <c r="M15" s="37"/>
      <c r="N15" s="30">
        <f t="shared" si="2"/>
        <v>0</v>
      </c>
      <c r="O15" s="29"/>
      <c r="P15" s="22"/>
      <c r="Q15" s="37"/>
      <c r="R15" s="30">
        <f t="shared" si="3"/>
        <v>0</v>
      </c>
      <c r="S15" s="29"/>
      <c r="T15" s="22"/>
      <c r="U15" s="37"/>
      <c r="V15" s="30">
        <f t="shared" si="4"/>
        <v>0</v>
      </c>
      <c r="W15" s="29"/>
      <c r="X15" s="22"/>
      <c r="Y15" s="37"/>
      <c r="Z15" s="30">
        <f t="shared" si="5"/>
        <v>0</v>
      </c>
      <c r="AA15" s="39">
        <f t="shared" si="6"/>
        <v>0</v>
      </c>
    </row>
    <row r="16" spans="1:27" x14ac:dyDescent="0.25">
      <c r="A16" s="31" t="s">
        <v>171</v>
      </c>
      <c r="B16" t="s">
        <v>1</v>
      </c>
      <c r="C16" s="31" t="s">
        <v>87</v>
      </c>
      <c r="D16">
        <v>1973</v>
      </c>
      <c r="E16" s="31" t="str">
        <f t="shared" si="0"/>
        <v>Herren II</v>
      </c>
      <c r="J16" s="30">
        <f t="shared" si="1"/>
        <v>0</v>
      </c>
      <c r="N16" s="30">
        <f t="shared" si="2"/>
        <v>0</v>
      </c>
      <c r="R16" s="30">
        <f t="shared" si="3"/>
        <v>0</v>
      </c>
      <c r="T16" s="22"/>
      <c r="V16" s="30">
        <f t="shared" si="4"/>
        <v>0</v>
      </c>
      <c r="W16" s="29"/>
      <c r="X16" s="22"/>
      <c r="Y16" s="37"/>
      <c r="Z16" s="30">
        <f t="shared" si="5"/>
        <v>0</v>
      </c>
      <c r="AA16" s="39">
        <f t="shared" si="6"/>
        <v>0</v>
      </c>
    </row>
    <row r="17" spans="1:27" x14ac:dyDescent="0.25">
      <c r="A17" s="31" t="s">
        <v>149</v>
      </c>
      <c r="B17" t="s">
        <v>34</v>
      </c>
      <c r="C17" s="31" t="s">
        <v>87</v>
      </c>
      <c r="D17">
        <v>1958</v>
      </c>
      <c r="E17" s="31" t="str">
        <f t="shared" si="0"/>
        <v>Herren II</v>
      </c>
      <c r="G17" s="29"/>
      <c r="H17" s="22"/>
      <c r="I17" s="37"/>
      <c r="J17" s="30">
        <f t="shared" si="1"/>
        <v>0</v>
      </c>
      <c r="K17" s="29"/>
      <c r="L17" s="22"/>
      <c r="M17" s="37"/>
      <c r="N17" s="30">
        <f t="shared" si="2"/>
        <v>0</v>
      </c>
      <c r="O17" s="29"/>
      <c r="P17" s="22"/>
      <c r="Q17" s="37"/>
      <c r="R17" s="30">
        <f t="shared" si="3"/>
        <v>0</v>
      </c>
      <c r="S17" s="29"/>
      <c r="T17" s="22"/>
      <c r="U17" s="37"/>
      <c r="V17" s="30">
        <f t="shared" si="4"/>
        <v>0</v>
      </c>
      <c r="W17" s="29"/>
      <c r="X17" s="22"/>
      <c r="Y17" s="37"/>
      <c r="Z17" s="30">
        <f t="shared" si="5"/>
        <v>0</v>
      </c>
      <c r="AA17" s="39">
        <f t="shared" si="6"/>
        <v>0</v>
      </c>
    </row>
    <row r="18" spans="1:27" x14ac:dyDescent="0.25">
      <c r="A18" s="31" t="s">
        <v>143</v>
      </c>
      <c r="B18" t="s">
        <v>34</v>
      </c>
      <c r="C18" s="31" t="s">
        <v>87</v>
      </c>
      <c r="D18">
        <v>1965</v>
      </c>
      <c r="E18" s="31" t="str">
        <f t="shared" si="0"/>
        <v>Herren II</v>
      </c>
      <c r="G18" s="29"/>
      <c r="H18" s="22"/>
      <c r="I18" s="37"/>
      <c r="J18" s="30">
        <f t="shared" si="1"/>
        <v>0</v>
      </c>
      <c r="K18" s="29"/>
      <c r="L18" s="22"/>
      <c r="M18" s="37"/>
      <c r="N18" s="30">
        <f t="shared" si="2"/>
        <v>0</v>
      </c>
      <c r="O18" s="29"/>
      <c r="P18" s="22"/>
      <c r="Q18" s="37"/>
      <c r="R18" s="30">
        <f t="shared" si="3"/>
        <v>0</v>
      </c>
      <c r="S18" s="29"/>
      <c r="T18" s="22"/>
      <c r="U18" s="37"/>
      <c r="V18" s="30">
        <f t="shared" si="4"/>
        <v>0</v>
      </c>
      <c r="W18" s="29"/>
      <c r="X18" s="22"/>
      <c r="Y18" s="37"/>
      <c r="Z18" s="30">
        <f t="shared" si="5"/>
        <v>0</v>
      </c>
      <c r="AA18" s="39">
        <f t="shared" si="6"/>
        <v>0</v>
      </c>
    </row>
    <row r="19" spans="1:27" x14ac:dyDescent="0.25">
      <c r="A19" s="31" t="s">
        <v>147</v>
      </c>
      <c r="B19" t="s">
        <v>34</v>
      </c>
      <c r="C19" s="31" t="s">
        <v>87</v>
      </c>
      <c r="D19">
        <v>1948</v>
      </c>
      <c r="E19" s="31" t="str">
        <f t="shared" si="0"/>
        <v>Herren II</v>
      </c>
      <c r="G19" s="29"/>
      <c r="H19" s="22"/>
      <c r="I19" s="37"/>
      <c r="J19" s="30">
        <f t="shared" si="1"/>
        <v>0</v>
      </c>
      <c r="K19" s="29"/>
      <c r="L19" s="22"/>
      <c r="M19" s="37"/>
      <c r="N19" s="30">
        <f t="shared" si="2"/>
        <v>0</v>
      </c>
      <c r="O19" s="29"/>
      <c r="P19" s="22"/>
      <c r="Q19" s="37"/>
      <c r="R19" s="30">
        <f t="shared" si="3"/>
        <v>0</v>
      </c>
      <c r="S19" s="29"/>
      <c r="T19" s="22"/>
      <c r="U19" s="37"/>
      <c r="V19" s="30">
        <f t="shared" si="4"/>
        <v>0</v>
      </c>
      <c r="W19" s="29"/>
      <c r="X19" s="22"/>
      <c r="Y19" s="37"/>
      <c r="Z19" s="30">
        <f t="shared" si="5"/>
        <v>0</v>
      </c>
      <c r="AA19" s="39">
        <f t="shared" si="6"/>
        <v>0</v>
      </c>
    </row>
    <row r="20" spans="1:27" x14ac:dyDescent="0.25">
      <c r="A20" s="31" t="s">
        <v>126</v>
      </c>
      <c r="B20" t="s">
        <v>33</v>
      </c>
      <c r="C20" s="31" t="s">
        <v>87</v>
      </c>
      <c r="D20">
        <v>1948</v>
      </c>
      <c r="E20" s="31" t="str">
        <f t="shared" si="0"/>
        <v>Herren II</v>
      </c>
      <c r="G20" s="29"/>
      <c r="H20" s="22"/>
      <c r="I20" s="37"/>
      <c r="J20" s="30">
        <f t="shared" si="1"/>
        <v>0</v>
      </c>
      <c r="K20" s="29"/>
      <c r="L20" s="22"/>
      <c r="M20" s="37"/>
      <c r="N20" s="30">
        <f t="shared" si="2"/>
        <v>0</v>
      </c>
      <c r="O20" s="29"/>
      <c r="P20" s="22"/>
      <c r="Q20" s="37"/>
      <c r="R20" s="30">
        <f t="shared" si="3"/>
        <v>0</v>
      </c>
      <c r="S20" s="29"/>
      <c r="T20" s="22"/>
      <c r="U20" s="37"/>
      <c r="V20" s="30">
        <f t="shared" si="4"/>
        <v>0</v>
      </c>
      <c r="Z20" s="30">
        <f t="shared" si="5"/>
        <v>0</v>
      </c>
      <c r="AA20" s="39">
        <f t="shared" si="6"/>
        <v>0</v>
      </c>
    </row>
    <row r="21" spans="1:27" x14ac:dyDescent="0.25">
      <c r="A21" s="31" t="s">
        <v>159</v>
      </c>
      <c r="B21" t="s">
        <v>157</v>
      </c>
      <c r="C21" s="31" t="s">
        <v>87</v>
      </c>
      <c r="D21">
        <v>1957</v>
      </c>
      <c r="E21" s="31" t="str">
        <f t="shared" si="0"/>
        <v>Herren II</v>
      </c>
      <c r="J21" s="30">
        <f t="shared" si="1"/>
        <v>0</v>
      </c>
      <c r="L21" s="22"/>
      <c r="N21" s="30">
        <f t="shared" si="2"/>
        <v>0</v>
      </c>
      <c r="P21" s="22"/>
      <c r="R21" s="30">
        <f t="shared" si="3"/>
        <v>0</v>
      </c>
      <c r="T21" s="22"/>
      <c r="V21" s="30">
        <f t="shared" si="4"/>
        <v>0</v>
      </c>
      <c r="W21" s="29"/>
      <c r="X21" s="22"/>
      <c r="Y21" s="37"/>
      <c r="Z21" s="30">
        <f t="shared" si="5"/>
        <v>0</v>
      </c>
      <c r="AA21" s="39">
        <f t="shared" si="6"/>
        <v>0</v>
      </c>
    </row>
    <row r="22" spans="1:27" x14ac:dyDescent="0.25">
      <c r="A22" s="31" t="s">
        <v>134</v>
      </c>
      <c r="B22" t="s">
        <v>33</v>
      </c>
      <c r="C22" s="31" t="s">
        <v>87</v>
      </c>
      <c r="D22">
        <v>1961</v>
      </c>
      <c r="E22" s="31" t="str">
        <f t="shared" si="0"/>
        <v>Herren II</v>
      </c>
      <c r="G22" s="29"/>
      <c r="H22" s="22"/>
      <c r="I22" s="37"/>
      <c r="J22" s="30">
        <f t="shared" si="1"/>
        <v>0</v>
      </c>
      <c r="K22" s="29"/>
      <c r="L22" s="22"/>
      <c r="M22" s="37"/>
      <c r="N22" s="30">
        <f t="shared" si="2"/>
        <v>0</v>
      </c>
      <c r="O22" s="29"/>
      <c r="P22" s="22"/>
      <c r="Q22" s="37"/>
      <c r="R22" s="30">
        <f t="shared" si="3"/>
        <v>0</v>
      </c>
      <c r="S22" s="29"/>
      <c r="T22" s="22"/>
      <c r="U22" s="37"/>
      <c r="V22" s="30">
        <f t="shared" si="4"/>
        <v>0</v>
      </c>
      <c r="W22" s="29"/>
      <c r="X22" s="22"/>
      <c r="Y22" s="37"/>
      <c r="Z22" s="30">
        <f t="shared" si="5"/>
        <v>0</v>
      </c>
      <c r="AA22" s="39">
        <f t="shared" si="6"/>
        <v>0</v>
      </c>
    </row>
    <row r="23" spans="1:27" x14ac:dyDescent="0.25">
      <c r="A23" s="31" t="s">
        <v>138</v>
      </c>
      <c r="B23" t="s">
        <v>36</v>
      </c>
      <c r="C23" s="31" t="s">
        <v>87</v>
      </c>
      <c r="D23">
        <v>1953</v>
      </c>
      <c r="E23" s="31" t="str">
        <f t="shared" si="0"/>
        <v>Herren II</v>
      </c>
      <c r="G23" s="29"/>
      <c r="H23" s="22"/>
      <c r="I23" s="37"/>
      <c r="J23" s="30">
        <f t="shared" si="1"/>
        <v>0</v>
      </c>
      <c r="K23" s="29"/>
      <c r="L23" s="22"/>
      <c r="M23" s="37"/>
      <c r="N23" s="30">
        <f t="shared" si="2"/>
        <v>0</v>
      </c>
      <c r="O23" s="29"/>
      <c r="P23" s="22"/>
      <c r="Q23" s="37"/>
      <c r="R23" s="30">
        <f t="shared" si="3"/>
        <v>0</v>
      </c>
      <c r="S23" s="29"/>
      <c r="T23" s="22"/>
      <c r="U23" s="37"/>
      <c r="V23" s="30">
        <f t="shared" si="4"/>
        <v>0</v>
      </c>
      <c r="W23" s="29"/>
      <c r="X23" s="22"/>
      <c r="Y23" s="37"/>
      <c r="Z23" s="30">
        <f t="shared" si="5"/>
        <v>0</v>
      </c>
      <c r="AA23" s="39">
        <f t="shared" si="6"/>
        <v>0</v>
      </c>
    </row>
    <row r="24" spans="1:27" x14ac:dyDescent="0.25">
      <c r="A24" s="31" t="s">
        <v>141</v>
      </c>
      <c r="B24" t="s">
        <v>34</v>
      </c>
      <c r="C24" s="31" t="s">
        <v>88</v>
      </c>
      <c r="D24">
        <v>1953</v>
      </c>
      <c r="E24" s="31" t="str">
        <f t="shared" si="0"/>
        <v>Damen II</v>
      </c>
      <c r="G24" s="29"/>
      <c r="H24" s="22"/>
      <c r="I24" s="37"/>
      <c r="J24" s="30">
        <f t="shared" si="1"/>
        <v>0</v>
      </c>
      <c r="K24" s="29"/>
      <c r="L24" s="22"/>
      <c r="M24" s="37"/>
      <c r="N24" s="30">
        <f t="shared" si="2"/>
        <v>0</v>
      </c>
      <c r="O24" s="29"/>
      <c r="P24" s="22"/>
      <c r="Q24" s="37"/>
      <c r="R24" s="30">
        <f t="shared" si="3"/>
        <v>0</v>
      </c>
      <c r="S24" s="29"/>
      <c r="T24" s="22"/>
      <c r="U24" s="37"/>
      <c r="V24" s="30">
        <f t="shared" si="4"/>
        <v>0</v>
      </c>
      <c r="W24" s="29"/>
      <c r="X24" s="22"/>
      <c r="Y24" s="37"/>
      <c r="Z24" s="30">
        <f t="shared" si="5"/>
        <v>0</v>
      </c>
      <c r="AA24" s="39">
        <f t="shared" si="6"/>
        <v>0</v>
      </c>
    </row>
    <row r="25" spans="1:27" x14ac:dyDescent="0.25">
      <c r="A25" s="31" t="s">
        <v>120</v>
      </c>
      <c r="B25" t="s">
        <v>30</v>
      </c>
      <c r="C25" s="31" t="s">
        <v>88</v>
      </c>
      <c r="D25">
        <v>1991</v>
      </c>
      <c r="E25" s="31" t="str">
        <f t="shared" si="0"/>
        <v>Damen I</v>
      </c>
      <c r="G25" s="29"/>
      <c r="H25" s="22"/>
      <c r="I25" s="37"/>
      <c r="J25" s="30">
        <f t="shared" si="1"/>
        <v>0</v>
      </c>
      <c r="K25" s="29"/>
      <c r="L25" s="22"/>
      <c r="M25" s="37"/>
      <c r="N25" s="30">
        <f t="shared" si="2"/>
        <v>0</v>
      </c>
      <c r="O25" s="29"/>
      <c r="P25" s="22"/>
      <c r="Q25" s="37"/>
      <c r="R25" s="30">
        <f t="shared" si="3"/>
        <v>0</v>
      </c>
      <c r="S25" s="29"/>
      <c r="T25" s="22"/>
      <c r="U25" s="37"/>
      <c r="V25" s="30">
        <f t="shared" si="4"/>
        <v>0</v>
      </c>
      <c r="W25" s="29"/>
      <c r="X25" s="22"/>
      <c r="Y25" s="37"/>
      <c r="Z25" s="30">
        <f t="shared" si="5"/>
        <v>0</v>
      </c>
      <c r="AA25" s="39">
        <f t="shared" si="6"/>
        <v>0</v>
      </c>
    </row>
    <row r="26" spans="1:27" x14ac:dyDescent="0.25">
      <c r="A26" s="31" t="s">
        <v>131</v>
      </c>
      <c r="B26" t="s">
        <v>33</v>
      </c>
      <c r="C26" s="31" t="s">
        <v>88</v>
      </c>
      <c r="D26">
        <v>1999</v>
      </c>
      <c r="E26" s="31" t="str">
        <f t="shared" si="0"/>
        <v>Damen I</v>
      </c>
      <c r="G26" s="29"/>
      <c r="H26" s="22"/>
      <c r="I26" s="37"/>
      <c r="J26" s="30">
        <f t="shared" si="1"/>
        <v>0</v>
      </c>
      <c r="K26" s="29"/>
      <c r="L26" s="22"/>
      <c r="M26" s="37"/>
      <c r="N26" s="30">
        <f t="shared" si="2"/>
        <v>0</v>
      </c>
      <c r="O26" s="29"/>
      <c r="P26" s="22"/>
      <c r="Q26" s="37"/>
      <c r="R26" s="30">
        <f t="shared" si="3"/>
        <v>0</v>
      </c>
      <c r="S26" s="29"/>
      <c r="T26" s="22"/>
      <c r="U26" s="37"/>
      <c r="V26" s="30">
        <f t="shared" si="4"/>
        <v>0</v>
      </c>
      <c r="W26" s="29"/>
      <c r="X26" s="22"/>
      <c r="Y26" s="37"/>
      <c r="Z26" s="30">
        <f t="shared" si="5"/>
        <v>0</v>
      </c>
      <c r="AA26" s="39">
        <f t="shared" si="6"/>
        <v>0</v>
      </c>
    </row>
    <row r="27" spans="1:27" x14ac:dyDescent="0.25">
      <c r="A27" s="31" t="s">
        <v>169</v>
      </c>
      <c r="B27" t="s">
        <v>34</v>
      </c>
      <c r="C27" s="31" t="s">
        <v>87</v>
      </c>
      <c r="D27">
        <v>1966</v>
      </c>
      <c r="E27" s="31" t="str">
        <f t="shared" si="0"/>
        <v>Herren II</v>
      </c>
      <c r="G27" s="29"/>
      <c r="H27" s="22"/>
      <c r="I27" s="37"/>
      <c r="J27" s="30">
        <f t="shared" si="1"/>
        <v>0</v>
      </c>
      <c r="K27" s="29"/>
      <c r="L27" s="22"/>
      <c r="M27" s="37"/>
      <c r="N27" s="30">
        <f t="shared" si="2"/>
        <v>0</v>
      </c>
      <c r="O27" s="29"/>
      <c r="P27" s="22"/>
      <c r="Q27" s="37"/>
      <c r="R27" s="30">
        <f t="shared" si="3"/>
        <v>0</v>
      </c>
      <c r="S27" s="29"/>
      <c r="T27" s="22"/>
      <c r="U27" s="37"/>
      <c r="V27" s="30">
        <f t="shared" si="4"/>
        <v>0</v>
      </c>
      <c r="W27" s="29"/>
      <c r="X27" s="22"/>
      <c r="Y27" s="37"/>
      <c r="Z27" s="30">
        <f t="shared" si="5"/>
        <v>0</v>
      </c>
      <c r="AA27" s="39">
        <f t="shared" si="6"/>
        <v>0</v>
      </c>
    </row>
    <row r="28" spans="1:27" x14ac:dyDescent="0.25">
      <c r="A28" s="31" t="s">
        <v>148</v>
      </c>
      <c r="B28" t="s">
        <v>33</v>
      </c>
      <c r="C28" s="31" t="s">
        <v>87</v>
      </c>
      <c r="D28">
        <v>1961</v>
      </c>
      <c r="E28" s="31" t="str">
        <f t="shared" si="0"/>
        <v>Herren II</v>
      </c>
      <c r="G28" s="29"/>
      <c r="H28" s="22"/>
      <c r="I28" s="37"/>
      <c r="J28" s="30">
        <f t="shared" si="1"/>
        <v>0</v>
      </c>
      <c r="K28" s="29"/>
      <c r="L28" s="22"/>
      <c r="M28" s="37"/>
      <c r="N28" s="30">
        <f t="shared" si="2"/>
        <v>0</v>
      </c>
      <c r="O28" s="29"/>
      <c r="P28" s="22"/>
      <c r="Q28" s="37"/>
      <c r="R28" s="30">
        <f t="shared" si="3"/>
        <v>0</v>
      </c>
      <c r="S28" s="29"/>
      <c r="T28" s="22"/>
      <c r="U28" s="37"/>
      <c r="V28" s="30">
        <f t="shared" si="4"/>
        <v>0</v>
      </c>
      <c r="W28" s="29"/>
      <c r="X28" s="22"/>
      <c r="Y28" s="37"/>
      <c r="Z28" s="30">
        <f t="shared" si="5"/>
        <v>0</v>
      </c>
      <c r="AA28" s="39">
        <f t="shared" si="6"/>
        <v>0</v>
      </c>
    </row>
    <row r="29" spans="1:27" x14ac:dyDescent="0.25">
      <c r="A29" s="31" t="s">
        <v>130</v>
      </c>
      <c r="B29" t="s">
        <v>33</v>
      </c>
      <c r="C29" s="31" t="s">
        <v>88</v>
      </c>
      <c r="D29">
        <v>2006</v>
      </c>
      <c r="E29" s="31" t="str">
        <f t="shared" si="0"/>
        <v>Junioren</v>
      </c>
      <c r="G29" s="29"/>
      <c r="H29" s="22"/>
      <c r="I29" s="37"/>
      <c r="J29" s="30">
        <f t="shared" si="1"/>
        <v>0</v>
      </c>
      <c r="K29" s="29"/>
      <c r="L29" s="22"/>
      <c r="M29" s="37"/>
      <c r="N29" s="30">
        <f t="shared" si="2"/>
        <v>0</v>
      </c>
      <c r="O29" s="29"/>
      <c r="P29" s="22"/>
      <c r="Q29" s="37"/>
      <c r="R29" s="30">
        <f t="shared" si="3"/>
        <v>0</v>
      </c>
      <c r="S29" s="29"/>
      <c r="T29" s="22"/>
      <c r="U29" s="37"/>
      <c r="V29" s="30">
        <f t="shared" si="4"/>
        <v>0</v>
      </c>
      <c r="W29" s="29"/>
      <c r="X29" s="22"/>
      <c r="Y29" s="37"/>
      <c r="Z29" s="30">
        <f t="shared" si="5"/>
        <v>0</v>
      </c>
      <c r="AA29" s="39">
        <f t="shared" si="6"/>
        <v>0</v>
      </c>
    </row>
    <row r="30" spans="1:27" x14ac:dyDescent="0.25">
      <c r="A30" s="31" t="s">
        <v>172</v>
      </c>
      <c r="B30" t="s">
        <v>1</v>
      </c>
      <c r="C30" s="31" t="s">
        <v>88</v>
      </c>
      <c r="D30">
        <v>1997</v>
      </c>
      <c r="E30" s="31" t="str">
        <f t="shared" si="0"/>
        <v>Damen I</v>
      </c>
      <c r="J30" s="30">
        <f t="shared" si="1"/>
        <v>0</v>
      </c>
      <c r="N30" s="30">
        <f t="shared" si="2"/>
        <v>0</v>
      </c>
      <c r="R30" s="30">
        <f t="shared" si="3"/>
        <v>0</v>
      </c>
      <c r="T30" s="22"/>
      <c r="V30" s="30">
        <f t="shared" si="4"/>
        <v>0</v>
      </c>
      <c r="W30" s="29"/>
      <c r="X30" s="22"/>
      <c r="Y30" s="37"/>
      <c r="Z30" s="30">
        <f t="shared" si="5"/>
        <v>0</v>
      </c>
      <c r="AA30" s="39">
        <f t="shared" si="6"/>
        <v>0</v>
      </c>
    </row>
    <row r="31" spans="1:27" x14ac:dyDescent="0.25">
      <c r="A31" s="31" t="s">
        <v>146</v>
      </c>
      <c r="B31" t="s">
        <v>36</v>
      </c>
      <c r="C31" s="31" t="s">
        <v>87</v>
      </c>
      <c r="D31">
        <v>1971</v>
      </c>
      <c r="E31" s="31" t="str">
        <f t="shared" si="0"/>
        <v>Herren II</v>
      </c>
      <c r="G31" s="29"/>
      <c r="H31" s="22"/>
      <c r="I31" s="37"/>
      <c r="J31" s="30">
        <f t="shared" si="1"/>
        <v>0</v>
      </c>
      <c r="K31" s="29"/>
      <c r="L31" s="22"/>
      <c r="M31" s="37"/>
      <c r="N31" s="30">
        <f t="shared" si="2"/>
        <v>0</v>
      </c>
      <c r="O31" s="29"/>
      <c r="P31" s="22"/>
      <c r="Q31" s="37"/>
      <c r="R31" s="30">
        <f t="shared" si="3"/>
        <v>0</v>
      </c>
      <c r="S31" s="29"/>
      <c r="T31" s="22"/>
      <c r="U31" s="37"/>
      <c r="V31" s="30">
        <f t="shared" si="4"/>
        <v>0</v>
      </c>
      <c r="W31" s="29"/>
      <c r="X31" s="22"/>
      <c r="Y31" s="37"/>
      <c r="Z31" s="30">
        <f t="shared" si="5"/>
        <v>0</v>
      </c>
      <c r="AA31" s="39">
        <f t="shared" si="6"/>
        <v>0</v>
      </c>
    </row>
    <row r="32" spans="1:27" x14ac:dyDescent="0.25">
      <c r="A32" s="31" t="s">
        <v>170</v>
      </c>
      <c r="B32" t="s">
        <v>30</v>
      </c>
      <c r="C32" s="31" t="s">
        <v>87</v>
      </c>
      <c r="D32">
        <v>2001</v>
      </c>
      <c r="E32" s="31" t="str">
        <f t="shared" si="0"/>
        <v>Herren I</v>
      </c>
      <c r="G32" s="29"/>
      <c r="H32" s="22"/>
      <c r="I32" s="37"/>
      <c r="J32" s="30">
        <f t="shared" si="1"/>
        <v>0</v>
      </c>
      <c r="K32" s="29"/>
      <c r="L32" s="22"/>
      <c r="M32" s="37"/>
      <c r="N32" s="30">
        <f t="shared" si="2"/>
        <v>0</v>
      </c>
      <c r="O32" s="29"/>
      <c r="P32" s="22"/>
      <c r="Q32" s="37"/>
      <c r="R32" s="30">
        <f t="shared" si="3"/>
        <v>0</v>
      </c>
      <c r="S32" s="29"/>
      <c r="T32" s="22"/>
      <c r="U32" s="37"/>
      <c r="V32" s="30">
        <f t="shared" si="4"/>
        <v>0</v>
      </c>
      <c r="Z32" s="30">
        <f t="shared" si="5"/>
        <v>0</v>
      </c>
      <c r="AA32" s="39">
        <f t="shared" si="6"/>
        <v>0</v>
      </c>
    </row>
    <row r="33" spans="1:27" x14ac:dyDescent="0.25">
      <c r="A33" s="31" t="s">
        <v>117</v>
      </c>
      <c r="B33" t="s">
        <v>30</v>
      </c>
      <c r="C33" s="31" t="s">
        <v>87</v>
      </c>
      <c r="D33">
        <v>2010</v>
      </c>
      <c r="E33" s="31" t="str">
        <f t="shared" si="0"/>
        <v>Jugend</v>
      </c>
      <c r="G33" s="29"/>
      <c r="H33" s="22"/>
      <c r="I33" s="37"/>
      <c r="J33" s="30">
        <f t="shared" si="1"/>
        <v>0</v>
      </c>
      <c r="K33" s="29"/>
      <c r="L33" s="22"/>
      <c r="M33" s="37"/>
      <c r="N33" s="30">
        <f t="shared" si="2"/>
        <v>0</v>
      </c>
      <c r="O33" s="29"/>
      <c r="P33" s="22"/>
      <c r="Q33" s="37"/>
      <c r="R33" s="30">
        <f t="shared" si="3"/>
        <v>0</v>
      </c>
      <c r="S33" s="29"/>
      <c r="T33" s="22"/>
      <c r="U33" s="37"/>
      <c r="V33" s="30">
        <f t="shared" si="4"/>
        <v>0</v>
      </c>
      <c r="W33" s="29"/>
      <c r="X33" s="22"/>
      <c r="Y33" s="37"/>
      <c r="Z33" s="30">
        <f t="shared" si="5"/>
        <v>0</v>
      </c>
      <c r="AA33" s="39">
        <f t="shared" si="6"/>
        <v>0</v>
      </c>
    </row>
    <row r="34" spans="1:27" x14ac:dyDescent="0.25">
      <c r="A34" s="31" t="s">
        <v>132</v>
      </c>
      <c r="B34" t="s">
        <v>33</v>
      </c>
      <c r="C34" s="31" t="s">
        <v>87</v>
      </c>
      <c r="D34">
        <v>1966</v>
      </c>
      <c r="E34" s="31" t="str">
        <f t="shared" si="0"/>
        <v>Herren II</v>
      </c>
      <c r="G34" s="29"/>
      <c r="H34" s="22"/>
      <c r="I34" s="37"/>
      <c r="J34" s="30">
        <f t="shared" si="1"/>
        <v>0</v>
      </c>
      <c r="K34" s="29"/>
      <c r="L34" s="22"/>
      <c r="M34" s="37"/>
      <c r="N34" s="30">
        <f t="shared" si="2"/>
        <v>0</v>
      </c>
      <c r="O34" s="29"/>
      <c r="P34" s="22"/>
      <c r="Q34" s="37"/>
      <c r="R34" s="30">
        <f t="shared" si="3"/>
        <v>0</v>
      </c>
      <c r="S34" s="29"/>
      <c r="T34" s="22"/>
      <c r="U34" s="37"/>
      <c r="V34" s="30">
        <f t="shared" si="4"/>
        <v>0</v>
      </c>
      <c r="W34" s="29"/>
      <c r="X34" s="22"/>
      <c r="Y34" s="37"/>
      <c r="Z34" s="30">
        <f t="shared" si="5"/>
        <v>0</v>
      </c>
      <c r="AA34" s="39">
        <f t="shared" si="6"/>
        <v>0</v>
      </c>
    </row>
    <row r="35" spans="1:27" x14ac:dyDescent="0.25">
      <c r="A35" s="31" t="s">
        <v>158</v>
      </c>
      <c r="B35" t="s">
        <v>157</v>
      </c>
      <c r="C35" s="31" t="s">
        <v>87</v>
      </c>
      <c r="D35">
        <v>1964</v>
      </c>
      <c r="E35" s="31" t="str">
        <f t="shared" si="0"/>
        <v>Herren II</v>
      </c>
      <c r="J35" s="30">
        <f t="shared" si="1"/>
        <v>0</v>
      </c>
      <c r="L35" s="22"/>
      <c r="N35" s="30">
        <f t="shared" si="2"/>
        <v>0</v>
      </c>
      <c r="P35" s="22"/>
      <c r="R35" s="30">
        <f t="shared" si="3"/>
        <v>0</v>
      </c>
      <c r="T35" s="22"/>
      <c r="V35" s="30">
        <f t="shared" si="4"/>
        <v>0</v>
      </c>
      <c r="W35" s="29"/>
      <c r="X35" s="22"/>
      <c r="Y35" s="37"/>
      <c r="Z35" s="30">
        <f t="shared" si="5"/>
        <v>0</v>
      </c>
      <c r="AA35" s="39">
        <f t="shared" si="6"/>
        <v>0</v>
      </c>
    </row>
    <row r="36" spans="1:27" x14ac:dyDescent="0.25">
      <c r="A36" s="31" t="s">
        <v>133</v>
      </c>
      <c r="B36" t="s">
        <v>33</v>
      </c>
      <c r="C36" s="31" t="s">
        <v>87</v>
      </c>
      <c r="D36">
        <v>1938</v>
      </c>
      <c r="E36" s="31" t="str">
        <f t="shared" si="0"/>
        <v>Herren II</v>
      </c>
      <c r="G36" s="29"/>
      <c r="H36" s="22"/>
      <c r="I36" s="37"/>
      <c r="J36" s="30">
        <f t="shared" si="1"/>
        <v>0</v>
      </c>
      <c r="K36" s="29"/>
      <c r="L36" s="22"/>
      <c r="M36" s="37"/>
      <c r="N36" s="30">
        <f t="shared" si="2"/>
        <v>0</v>
      </c>
      <c r="O36" s="29"/>
      <c r="P36" s="22"/>
      <c r="Q36" s="37"/>
      <c r="R36" s="30">
        <f t="shared" si="3"/>
        <v>0</v>
      </c>
      <c r="S36" s="29"/>
      <c r="T36" s="22"/>
      <c r="U36" s="37"/>
      <c r="V36" s="30">
        <f t="shared" si="4"/>
        <v>0</v>
      </c>
      <c r="Z36" s="30">
        <f t="shared" si="5"/>
        <v>0</v>
      </c>
      <c r="AA36" s="39">
        <f t="shared" si="6"/>
        <v>0</v>
      </c>
    </row>
    <row r="37" spans="1:27" x14ac:dyDescent="0.25">
      <c r="A37" s="31" t="s">
        <v>121</v>
      </c>
      <c r="B37" t="s">
        <v>1</v>
      </c>
      <c r="C37" s="31" t="s">
        <v>87</v>
      </c>
      <c r="D37">
        <v>2003</v>
      </c>
      <c r="E37" s="31" t="str">
        <f t="shared" si="0"/>
        <v>Herren I</v>
      </c>
      <c r="G37" s="29"/>
      <c r="H37" s="22"/>
      <c r="I37" s="37"/>
      <c r="J37" s="30">
        <f t="shared" si="1"/>
        <v>0</v>
      </c>
      <c r="K37" s="29"/>
      <c r="L37" s="22"/>
      <c r="M37" s="37"/>
      <c r="N37" s="30">
        <f t="shared" si="2"/>
        <v>0</v>
      </c>
      <c r="O37" s="29"/>
      <c r="P37" s="22"/>
      <c r="Q37" s="37"/>
      <c r="R37" s="30">
        <f t="shared" si="3"/>
        <v>0</v>
      </c>
      <c r="S37" s="29"/>
      <c r="T37" s="22"/>
      <c r="U37" s="37"/>
      <c r="V37" s="30">
        <f t="shared" si="4"/>
        <v>0</v>
      </c>
      <c r="W37" s="29"/>
      <c r="X37" s="22"/>
      <c r="Y37" s="37"/>
      <c r="Z37" s="30">
        <f t="shared" si="5"/>
        <v>0</v>
      </c>
      <c r="AA37" s="39">
        <f t="shared" si="6"/>
        <v>0</v>
      </c>
    </row>
    <row r="38" spans="1:27" x14ac:dyDescent="0.25">
      <c r="A38" s="31" t="s">
        <v>129</v>
      </c>
      <c r="B38" t="s">
        <v>33</v>
      </c>
      <c r="C38" s="31" t="s">
        <v>87</v>
      </c>
      <c r="D38">
        <v>1961</v>
      </c>
      <c r="E38" s="31" t="str">
        <f t="shared" si="0"/>
        <v>Herren II</v>
      </c>
      <c r="G38" s="29"/>
      <c r="H38" s="22"/>
      <c r="I38" s="37"/>
      <c r="J38" s="30">
        <f t="shared" si="1"/>
        <v>0</v>
      </c>
      <c r="K38" s="29"/>
      <c r="L38" s="22"/>
      <c r="M38" s="37"/>
      <c r="N38" s="30">
        <f t="shared" si="2"/>
        <v>0</v>
      </c>
      <c r="O38" s="29"/>
      <c r="P38" s="22"/>
      <c r="Q38" s="37"/>
      <c r="R38" s="30">
        <f t="shared" si="3"/>
        <v>0</v>
      </c>
      <c r="S38" s="29"/>
      <c r="T38" s="22"/>
      <c r="U38" s="37"/>
      <c r="V38" s="30">
        <f t="shared" si="4"/>
        <v>0</v>
      </c>
      <c r="W38" s="29"/>
      <c r="X38" s="22"/>
      <c r="Y38" s="37"/>
      <c r="Z38" s="30">
        <f t="shared" si="5"/>
        <v>0</v>
      </c>
      <c r="AA38" s="39">
        <f t="shared" si="6"/>
        <v>0</v>
      </c>
    </row>
    <row r="39" spans="1:27" x14ac:dyDescent="0.25">
      <c r="A39" s="31" t="s">
        <v>114</v>
      </c>
      <c r="B39" t="s">
        <v>1</v>
      </c>
      <c r="C39" s="31" t="s">
        <v>88</v>
      </c>
      <c r="D39">
        <v>1957</v>
      </c>
      <c r="E39" s="31" t="str">
        <f t="shared" si="0"/>
        <v>Damen II</v>
      </c>
      <c r="G39" s="29"/>
      <c r="H39" s="22"/>
      <c r="I39" s="37"/>
      <c r="J39" s="30">
        <f t="shared" si="1"/>
        <v>0</v>
      </c>
      <c r="L39" s="22"/>
      <c r="N39" s="30">
        <f t="shared" si="2"/>
        <v>0</v>
      </c>
      <c r="P39" s="22"/>
      <c r="R39" s="30">
        <f t="shared" si="3"/>
        <v>0</v>
      </c>
      <c r="T39" s="22"/>
      <c r="V39" s="30">
        <f t="shared" si="4"/>
        <v>0</v>
      </c>
      <c r="W39" s="29"/>
      <c r="X39" s="22"/>
      <c r="Y39" s="37"/>
      <c r="Z39" s="30">
        <f t="shared" si="5"/>
        <v>0</v>
      </c>
      <c r="AA39" s="39">
        <f t="shared" si="6"/>
        <v>0</v>
      </c>
    </row>
    <row r="40" spans="1:27" x14ac:dyDescent="0.25">
      <c r="A40" s="31" t="s">
        <v>118</v>
      </c>
      <c r="B40" t="s">
        <v>1</v>
      </c>
      <c r="C40" s="31" t="s">
        <v>88</v>
      </c>
      <c r="D40">
        <v>1977</v>
      </c>
      <c r="E40" s="31" t="str">
        <f t="shared" si="0"/>
        <v>Damen I</v>
      </c>
      <c r="G40" s="29"/>
      <c r="H40" s="22"/>
      <c r="I40" s="37"/>
      <c r="J40" s="30">
        <f t="shared" si="1"/>
        <v>0</v>
      </c>
      <c r="K40" s="29"/>
      <c r="L40" s="22"/>
      <c r="M40" s="37"/>
      <c r="N40" s="30">
        <f t="shared" si="2"/>
        <v>0</v>
      </c>
      <c r="O40" s="29"/>
      <c r="P40" s="22"/>
      <c r="Q40" s="37"/>
      <c r="R40" s="30">
        <f t="shared" si="3"/>
        <v>0</v>
      </c>
      <c r="S40" s="29"/>
      <c r="T40" s="22"/>
      <c r="U40" s="37"/>
      <c r="V40" s="30">
        <f t="shared" si="4"/>
        <v>0</v>
      </c>
      <c r="W40" s="29"/>
      <c r="X40" s="22"/>
      <c r="Y40" s="37"/>
      <c r="Z40" s="30">
        <f t="shared" si="5"/>
        <v>0</v>
      </c>
      <c r="AA40" s="39">
        <f t="shared" si="6"/>
        <v>0</v>
      </c>
    </row>
    <row r="41" spans="1:27" x14ac:dyDescent="0.25">
      <c r="A41" s="31" t="s">
        <v>124</v>
      </c>
      <c r="B41" t="s">
        <v>30</v>
      </c>
      <c r="C41" s="31" t="s">
        <v>87</v>
      </c>
      <c r="D41">
        <v>1970</v>
      </c>
      <c r="E41" s="31" t="str">
        <f t="shared" si="0"/>
        <v>Herren II</v>
      </c>
      <c r="G41" s="29"/>
      <c r="H41" s="22"/>
      <c r="I41" s="37"/>
      <c r="J41" s="30">
        <f t="shared" si="1"/>
        <v>0</v>
      </c>
      <c r="K41" s="29"/>
      <c r="L41" s="22"/>
      <c r="M41" s="37"/>
      <c r="N41" s="30">
        <f t="shared" si="2"/>
        <v>0</v>
      </c>
      <c r="O41" s="29"/>
      <c r="P41" s="22"/>
      <c r="Q41" s="37"/>
      <c r="R41" s="30">
        <f t="shared" si="3"/>
        <v>0</v>
      </c>
      <c r="S41" s="29"/>
      <c r="T41" s="22"/>
      <c r="U41" s="37"/>
      <c r="V41" s="30">
        <f t="shared" si="4"/>
        <v>0</v>
      </c>
      <c r="W41" s="29"/>
      <c r="X41" s="22"/>
      <c r="Y41" s="37"/>
      <c r="Z41" s="30">
        <f t="shared" si="5"/>
        <v>0</v>
      </c>
      <c r="AA41" s="39">
        <f t="shared" si="6"/>
        <v>0</v>
      </c>
    </row>
    <row r="42" spans="1:27" x14ac:dyDescent="0.25">
      <c r="A42" s="31" t="s">
        <v>116</v>
      </c>
      <c r="B42" t="s">
        <v>30</v>
      </c>
      <c r="C42" s="31" t="s">
        <v>87</v>
      </c>
      <c r="D42">
        <v>2011</v>
      </c>
      <c r="E42" s="31" t="str">
        <f t="shared" si="0"/>
        <v>Schüler</v>
      </c>
      <c r="G42" s="29"/>
      <c r="H42" s="22"/>
      <c r="I42" s="37"/>
      <c r="J42" s="30">
        <f t="shared" si="1"/>
        <v>0</v>
      </c>
      <c r="K42" s="29"/>
      <c r="L42" s="22"/>
      <c r="M42" s="37"/>
      <c r="N42" s="30">
        <f t="shared" si="2"/>
        <v>0</v>
      </c>
      <c r="O42" s="29"/>
      <c r="P42" s="22"/>
      <c r="Q42" s="37"/>
      <c r="R42" s="30">
        <f t="shared" si="3"/>
        <v>0</v>
      </c>
      <c r="S42" s="29"/>
      <c r="T42" s="22"/>
      <c r="U42" s="37"/>
      <c r="V42" s="30">
        <f t="shared" si="4"/>
        <v>0</v>
      </c>
      <c r="W42" s="29"/>
      <c r="X42" s="22"/>
      <c r="Y42" s="37"/>
      <c r="Z42" s="30">
        <f t="shared" si="5"/>
        <v>0</v>
      </c>
      <c r="AA42" s="39">
        <f t="shared" si="6"/>
        <v>0</v>
      </c>
    </row>
    <row r="43" spans="1:27" x14ac:dyDescent="0.25">
      <c r="A43" s="31" t="s">
        <v>140</v>
      </c>
      <c r="B43" t="s">
        <v>33</v>
      </c>
      <c r="C43" s="31" t="s">
        <v>88</v>
      </c>
      <c r="D43">
        <v>2008</v>
      </c>
      <c r="E43" s="31" t="str">
        <f t="shared" si="0"/>
        <v>Junioren</v>
      </c>
      <c r="G43" s="29"/>
      <c r="H43" s="22"/>
      <c r="I43" s="37"/>
      <c r="J43" s="30">
        <f t="shared" si="1"/>
        <v>0</v>
      </c>
      <c r="K43" s="29"/>
      <c r="L43" s="22"/>
      <c r="M43" s="37"/>
      <c r="N43" s="30">
        <f t="shared" si="2"/>
        <v>0</v>
      </c>
      <c r="O43" s="29"/>
      <c r="P43" s="22"/>
      <c r="Q43" s="37"/>
      <c r="R43" s="30">
        <f t="shared" si="3"/>
        <v>0</v>
      </c>
      <c r="S43" s="29"/>
      <c r="T43" s="22"/>
      <c r="U43" s="37"/>
      <c r="V43" s="30">
        <f t="shared" si="4"/>
        <v>0</v>
      </c>
      <c r="W43" s="29"/>
      <c r="X43" s="22"/>
      <c r="Y43" s="37"/>
      <c r="Z43" s="30">
        <f t="shared" si="5"/>
        <v>0</v>
      </c>
      <c r="AA43" s="39">
        <f t="shared" si="6"/>
        <v>0</v>
      </c>
    </row>
    <row r="44" spans="1:27" x14ac:dyDescent="0.25">
      <c r="A44" s="31" t="s">
        <v>128</v>
      </c>
      <c r="B44" t="s">
        <v>33</v>
      </c>
      <c r="C44" s="31" t="s">
        <v>88</v>
      </c>
      <c r="D44">
        <v>1953</v>
      </c>
      <c r="E44" s="31" t="str">
        <f t="shared" si="0"/>
        <v>Damen II</v>
      </c>
      <c r="G44" s="29"/>
      <c r="H44" s="22"/>
      <c r="I44" s="37"/>
      <c r="J44" s="30">
        <f t="shared" si="1"/>
        <v>0</v>
      </c>
      <c r="K44" s="29"/>
      <c r="L44" s="22"/>
      <c r="M44" s="37"/>
      <c r="N44" s="30">
        <f t="shared" si="2"/>
        <v>0</v>
      </c>
      <c r="O44" s="29"/>
      <c r="P44" s="22"/>
      <c r="Q44" s="37"/>
      <c r="R44" s="30">
        <f t="shared" si="3"/>
        <v>0</v>
      </c>
      <c r="S44" s="29"/>
      <c r="T44" s="22"/>
      <c r="U44" s="37"/>
      <c r="V44" s="30">
        <f t="shared" si="4"/>
        <v>0</v>
      </c>
      <c r="W44" s="29"/>
      <c r="X44" s="22"/>
      <c r="Y44" s="37"/>
      <c r="Z44" s="30">
        <f t="shared" si="5"/>
        <v>0</v>
      </c>
      <c r="AA44" s="39">
        <f t="shared" si="6"/>
        <v>0</v>
      </c>
    </row>
    <row r="45" spans="1:27" x14ac:dyDescent="0.25">
      <c r="A45" s="31" t="s">
        <v>161</v>
      </c>
      <c r="W45" s="29"/>
      <c r="X45" s="22"/>
      <c r="Y45" s="37"/>
      <c r="Z45" s="30">
        <f t="shared" si="5"/>
        <v>0</v>
      </c>
      <c r="AA45" s="39">
        <f t="shared" si="6"/>
        <v>0</v>
      </c>
    </row>
    <row r="46" spans="1:27" x14ac:dyDescent="0.25">
      <c r="A46" s="31" t="s">
        <v>145</v>
      </c>
      <c r="B46" t="s">
        <v>36</v>
      </c>
      <c r="C46" s="31" t="s">
        <v>87</v>
      </c>
      <c r="D46">
        <v>1970</v>
      </c>
      <c r="E46" s="31" t="str">
        <f t="shared" ref="E46:E54" si="7">IF(AND(D46&gt;=2011,C46="m"),"Schüler",IF(AND(D46&gt;=2011,C46="w"),"Schüler",IF(AND(D46&gt;=2009,D46&lt;=2010,C46="m"),"Jugend",IF(AND(D46&gt;=2009,D46&lt;=2010,C46="w"),"Jugend",IF(AND(D46&gt;=2005,D46&lt;=2008,C46="m"),"Junioren",IF(AND(D46&gt;=2005,D46&lt;=2008,C46="w"),"Junioren",IF(AND(D46&lt;=2004,D46&gt;=1975,C46="m"),"Herren I",IF(AND(D46&lt;=2004,D46&gt;=1975,C46="w"),"Damen I",IF(AND(D46&lt;=1974,C46="m"),"Herren II",IF(AND(D46&lt;=1974,C46="w"),"Damen II"))))))))))</f>
        <v>Herren II</v>
      </c>
      <c r="G46" s="29"/>
      <c r="H46" s="22"/>
      <c r="I46" s="37"/>
      <c r="J46" s="30">
        <f t="shared" ref="J46:J54" si="8">SUM(G46:I46)</f>
        <v>0</v>
      </c>
      <c r="K46" s="29"/>
      <c r="L46" s="22"/>
      <c r="M46" s="37"/>
      <c r="N46" s="30">
        <f t="shared" ref="N46:N54" si="9">SUM(K46:M46)</f>
        <v>0</v>
      </c>
      <c r="O46" s="29"/>
      <c r="P46" s="22"/>
      <c r="Q46" s="37"/>
      <c r="R46" s="30">
        <f t="shared" ref="R46:R54" si="10">SUM(O46:Q46)</f>
        <v>0</v>
      </c>
      <c r="S46" s="29"/>
      <c r="T46" s="22"/>
      <c r="U46" s="37"/>
      <c r="V46" s="30">
        <f t="shared" ref="V46:V54" si="11">SUM(S46:U46)</f>
        <v>0</v>
      </c>
      <c r="W46" s="29"/>
      <c r="X46" s="22"/>
      <c r="Y46" s="37"/>
      <c r="Z46" s="30">
        <f t="shared" si="5"/>
        <v>0</v>
      </c>
      <c r="AA46" s="39">
        <f t="shared" si="6"/>
        <v>0</v>
      </c>
    </row>
    <row r="47" spans="1:27" x14ac:dyDescent="0.25">
      <c r="A47" s="31" t="s">
        <v>127</v>
      </c>
      <c r="B47" t="s">
        <v>1</v>
      </c>
      <c r="C47" s="31" t="s">
        <v>87</v>
      </c>
      <c r="D47">
        <v>2008</v>
      </c>
      <c r="E47" s="31" t="str">
        <f t="shared" si="7"/>
        <v>Junioren</v>
      </c>
      <c r="F47" s="31"/>
      <c r="G47" s="29"/>
      <c r="H47" s="22"/>
      <c r="I47" s="37"/>
      <c r="J47" s="30">
        <f t="shared" si="8"/>
        <v>0</v>
      </c>
      <c r="K47" s="29"/>
      <c r="L47" s="22"/>
      <c r="M47" s="37"/>
      <c r="N47" s="30">
        <f t="shared" si="9"/>
        <v>0</v>
      </c>
      <c r="O47" s="29"/>
      <c r="P47" s="22"/>
      <c r="Q47" s="37"/>
      <c r="R47" s="30">
        <f t="shared" si="10"/>
        <v>0</v>
      </c>
      <c r="S47" s="29"/>
      <c r="T47" s="22"/>
      <c r="U47" s="37"/>
      <c r="V47" s="30">
        <f t="shared" si="11"/>
        <v>0</v>
      </c>
      <c r="W47" s="29"/>
      <c r="X47" s="22"/>
      <c r="Y47" s="37"/>
      <c r="Z47" s="30">
        <f t="shared" si="5"/>
        <v>0</v>
      </c>
      <c r="AA47" s="39">
        <f t="shared" si="6"/>
        <v>0</v>
      </c>
    </row>
    <row r="48" spans="1:27" x14ac:dyDescent="0.25">
      <c r="A48" s="31" t="s">
        <v>139</v>
      </c>
      <c r="B48" t="s">
        <v>2</v>
      </c>
      <c r="C48" s="31" t="s">
        <v>87</v>
      </c>
      <c r="D48">
        <v>1986</v>
      </c>
      <c r="E48" s="31" t="str">
        <f t="shared" si="7"/>
        <v>Herren I</v>
      </c>
      <c r="F48" s="31"/>
      <c r="G48" s="29"/>
      <c r="H48" s="22"/>
      <c r="I48" s="37"/>
      <c r="J48" s="30">
        <f t="shared" si="8"/>
        <v>0</v>
      </c>
      <c r="K48" s="29"/>
      <c r="L48" s="22"/>
      <c r="M48" s="37"/>
      <c r="N48" s="30">
        <f t="shared" si="9"/>
        <v>0</v>
      </c>
      <c r="O48" s="29"/>
      <c r="P48" s="22"/>
      <c r="Q48" s="37"/>
      <c r="R48" s="30">
        <f t="shared" si="10"/>
        <v>0</v>
      </c>
      <c r="S48" s="29"/>
      <c r="T48" s="22"/>
      <c r="U48" s="37"/>
      <c r="V48" s="30">
        <f t="shared" si="11"/>
        <v>0</v>
      </c>
      <c r="W48" s="29"/>
      <c r="X48" s="22"/>
      <c r="Y48" s="37"/>
      <c r="Z48" s="30">
        <f t="shared" si="5"/>
        <v>0</v>
      </c>
      <c r="AA48" s="39">
        <f t="shared" si="6"/>
        <v>0</v>
      </c>
    </row>
    <row r="49" spans="1:27" x14ac:dyDescent="0.25">
      <c r="A49" s="31" t="s">
        <v>137</v>
      </c>
      <c r="B49" t="s">
        <v>2</v>
      </c>
      <c r="C49" s="31" t="s">
        <v>87</v>
      </c>
      <c r="D49">
        <v>1978</v>
      </c>
      <c r="E49" s="31" t="str">
        <f t="shared" si="7"/>
        <v>Herren I</v>
      </c>
      <c r="F49" s="31"/>
      <c r="G49" s="29"/>
      <c r="H49" s="22"/>
      <c r="I49" s="37"/>
      <c r="J49" s="30">
        <f t="shared" si="8"/>
        <v>0</v>
      </c>
      <c r="K49" s="29"/>
      <c r="L49" s="22"/>
      <c r="M49" s="37"/>
      <c r="N49" s="30">
        <f t="shared" si="9"/>
        <v>0</v>
      </c>
      <c r="O49" s="29"/>
      <c r="P49" s="22"/>
      <c r="Q49" s="37"/>
      <c r="R49" s="30">
        <f t="shared" si="10"/>
        <v>0</v>
      </c>
      <c r="S49" s="29"/>
      <c r="T49" s="22"/>
      <c r="U49" s="37"/>
      <c r="V49" s="30">
        <f t="shared" si="11"/>
        <v>0</v>
      </c>
      <c r="W49" s="29"/>
      <c r="X49" s="22"/>
      <c r="Y49" s="37"/>
      <c r="Z49" s="30">
        <f t="shared" si="5"/>
        <v>0</v>
      </c>
      <c r="AA49" s="39">
        <f t="shared" si="6"/>
        <v>0</v>
      </c>
    </row>
    <row r="50" spans="1:27" x14ac:dyDescent="0.25">
      <c r="A50" s="31" t="s">
        <v>123</v>
      </c>
      <c r="B50" t="s">
        <v>1</v>
      </c>
      <c r="C50" s="31" t="s">
        <v>88</v>
      </c>
      <c r="D50">
        <v>1971</v>
      </c>
      <c r="E50" s="31" t="str">
        <f t="shared" si="7"/>
        <v>Damen II</v>
      </c>
      <c r="F50" s="31"/>
      <c r="G50" s="29"/>
      <c r="H50" s="22"/>
      <c r="I50" s="37"/>
      <c r="J50" s="30">
        <f t="shared" si="8"/>
        <v>0</v>
      </c>
      <c r="K50" s="29"/>
      <c r="L50" s="22"/>
      <c r="M50" s="37"/>
      <c r="N50" s="30">
        <f t="shared" si="9"/>
        <v>0</v>
      </c>
      <c r="O50" s="29"/>
      <c r="P50" s="22"/>
      <c r="Q50" s="37"/>
      <c r="R50" s="30">
        <f t="shared" si="10"/>
        <v>0</v>
      </c>
      <c r="S50" s="29"/>
      <c r="T50" s="22"/>
      <c r="U50" s="37"/>
      <c r="V50" s="30">
        <f t="shared" si="11"/>
        <v>0</v>
      </c>
      <c r="W50" s="29"/>
      <c r="X50" s="22"/>
      <c r="Y50" s="37"/>
      <c r="Z50" s="30">
        <f t="shared" si="5"/>
        <v>0</v>
      </c>
      <c r="AA50" s="39">
        <f t="shared" si="6"/>
        <v>0</v>
      </c>
    </row>
    <row r="51" spans="1:27" x14ac:dyDescent="0.25">
      <c r="A51" s="31" t="s">
        <v>135</v>
      </c>
      <c r="B51" t="s">
        <v>34</v>
      </c>
      <c r="C51" s="31" t="s">
        <v>87</v>
      </c>
      <c r="D51">
        <v>1969</v>
      </c>
      <c r="E51" s="31" t="str">
        <f t="shared" si="7"/>
        <v>Herren II</v>
      </c>
      <c r="F51" s="31"/>
      <c r="G51" s="29"/>
      <c r="H51" s="22"/>
      <c r="I51" s="37"/>
      <c r="J51" s="30">
        <f t="shared" si="8"/>
        <v>0</v>
      </c>
      <c r="K51" s="29"/>
      <c r="L51" s="22"/>
      <c r="M51" s="37"/>
      <c r="N51" s="30">
        <f t="shared" si="9"/>
        <v>0</v>
      </c>
      <c r="O51" s="29"/>
      <c r="P51" s="22"/>
      <c r="Q51" s="37"/>
      <c r="R51" s="30">
        <f t="shared" si="10"/>
        <v>0</v>
      </c>
      <c r="S51" s="29"/>
      <c r="T51" s="22"/>
      <c r="U51" s="37"/>
      <c r="V51" s="30">
        <f t="shared" si="11"/>
        <v>0</v>
      </c>
      <c r="W51" s="29"/>
      <c r="X51" s="22"/>
      <c r="Y51" s="37"/>
      <c r="Z51" s="30">
        <f t="shared" si="5"/>
        <v>0</v>
      </c>
      <c r="AA51" s="39">
        <f t="shared" si="6"/>
        <v>0</v>
      </c>
    </row>
    <row r="52" spans="1:27" x14ac:dyDescent="0.25">
      <c r="A52" s="31" t="s">
        <v>155</v>
      </c>
      <c r="B52" t="s">
        <v>33</v>
      </c>
      <c r="C52" s="31" t="s">
        <v>88</v>
      </c>
      <c r="D52">
        <v>1947</v>
      </c>
      <c r="E52" s="31" t="str">
        <f t="shared" si="7"/>
        <v>Damen II</v>
      </c>
      <c r="G52" s="29"/>
      <c r="H52" s="22"/>
      <c r="I52" s="37"/>
      <c r="J52" s="30">
        <f t="shared" si="8"/>
        <v>0</v>
      </c>
      <c r="K52" s="29"/>
      <c r="L52" s="22"/>
      <c r="M52" s="37"/>
      <c r="N52" s="30">
        <f t="shared" si="9"/>
        <v>0</v>
      </c>
      <c r="O52" s="29"/>
      <c r="P52" s="22"/>
      <c r="Q52" s="37"/>
      <c r="R52" s="30">
        <f t="shared" si="10"/>
        <v>0</v>
      </c>
      <c r="S52" s="29"/>
      <c r="T52" s="22"/>
      <c r="U52" s="37"/>
      <c r="V52" s="30">
        <f t="shared" si="11"/>
        <v>0</v>
      </c>
      <c r="Z52" s="30">
        <f t="shared" si="5"/>
        <v>0</v>
      </c>
      <c r="AA52" s="39">
        <f t="shared" si="6"/>
        <v>0</v>
      </c>
    </row>
    <row r="53" spans="1:27" x14ac:dyDescent="0.25">
      <c r="A53" s="31" t="s">
        <v>152</v>
      </c>
      <c r="B53" t="s">
        <v>68</v>
      </c>
      <c r="C53" s="31" t="s">
        <v>87</v>
      </c>
      <c r="D53">
        <v>1960</v>
      </c>
      <c r="E53" s="31" t="str">
        <f t="shared" si="7"/>
        <v>Herren II</v>
      </c>
      <c r="F53" s="31"/>
      <c r="G53" s="29"/>
      <c r="H53" s="22"/>
      <c r="I53" s="37"/>
      <c r="J53" s="30">
        <f t="shared" si="8"/>
        <v>0</v>
      </c>
      <c r="K53" s="29"/>
      <c r="L53" s="22"/>
      <c r="M53" s="37"/>
      <c r="N53" s="30">
        <f t="shared" si="9"/>
        <v>0</v>
      </c>
      <c r="O53" s="29"/>
      <c r="P53" s="22"/>
      <c r="Q53" s="37"/>
      <c r="R53" s="30">
        <f t="shared" si="10"/>
        <v>0</v>
      </c>
      <c r="S53" s="29"/>
      <c r="T53" s="22"/>
      <c r="U53" s="37"/>
      <c r="V53" s="30">
        <f t="shared" si="11"/>
        <v>0</v>
      </c>
      <c r="Z53" s="30">
        <f t="shared" si="5"/>
        <v>0</v>
      </c>
      <c r="AA53" s="39">
        <f t="shared" si="6"/>
        <v>0</v>
      </c>
    </row>
    <row r="54" spans="1:27" x14ac:dyDescent="0.25">
      <c r="A54" s="31" t="s">
        <v>136</v>
      </c>
      <c r="B54" t="s">
        <v>68</v>
      </c>
      <c r="C54" s="31" t="s">
        <v>87</v>
      </c>
      <c r="D54">
        <v>1958</v>
      </c>
      <c r="E54" s="31" t="str">
        <f t="shared" si="7"/>
        <v>Herren II</v>
      </c>
      <c r="F54" s="31"/>
      <c r="G54" s="29"/>
      <c r="H54" s="22"/>
      <c r="I54" s="37"/>
      <c r="J54" s="30">
        <f t="shared" si="8"/>
        <v>0</v>
      </c>
      <c r="K54" s="29"/>
      <c r="L54" s="22"/>
      <c r="M54" s="37"/>
      <c r="N54" s="30">
        <f t="shared" si="9"/>
        <v>0</v>
      </c>
      <c r="O54" s="29"/>
      <c r="P54" s="22"/>
      <c r="Q54" s="37"/>
      <c r="R54" s="30">
        <f t="shared" si="10"/>
        <v>0</v>
      </c>
      <c r="S54" s="29"/>
      <c r="T54" s="22"/>
      <c r="U54" s="37"/>
      <c r="V54" s="30">
        <f t="shared" si="11"/>
        <v>0</v>
      </c>
      <c r="Z54" s="30">
        <f t="shared" si="5"/>
        <v>0</v>
      </c>
      <c r="AA54" s="39">
        <f t="shared" si="6"/>
        <v>0</v>
      </c>
    </row>
  </sheetData>
  <autoFilter ref="A1:V44" xr:uid="{93902B69-D930-4221-9AAC-599FA0A5BB7F}">
    <sortState xmlns:xlrd2="http://schemas.microsoft.com/office/spreadsheetml/2017/richdata2" ref="A2:V54">
      <sortCondition ref="A1:A44"/>
    </sortState>
  </autoFilter>
  <sortState xmlns:xlrd2="http://schemas.microsoft.com/office/spreadsheetml/2017/richdata2" ref="A2:W46">
    <sortCondition ref="A2:A46"/>
  </sortState>
  <pageMargins left="0.70866141732283472" right="0.70866141732283472" top="0.78740157480314965" bottom="0.78740157480314965" header="0.31496062992125984" footer="0.31496062992125984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E8BE-7731-4A04-AFB5-3D889248C7B4}">
  <dimension ref="H1:H13"/>
  <sheetViews>
    <sheetView workbookViewId="0">
      <selection activeCell="H7" sqref="H7"/>
    </sheetView>
  </sheetViews>
  <sheetFormatPr baseColWidth="10" defaultRowHeight="15" x14ac:dyDescent="0.25"/>
  <sheetData>
    <row r="1" spans="8:8" x14ac:dyDescent="0.25">
      <c r="H1" t="s">
        <v>6</v>
      </c>
    </row>
    <row r="2" spans="8:8" x14ac:dyDescent="0.25">
      <c r="H2" t="s">
        <v>5</v>
      </c>
    </row>
    <row r="3" spans="8:8" x14ac:dyDescent="0.25">
      <c r="H3" t="s">
        <v>78</v>
      </c>
    </row>
    <row r="4" spans="8:8" x14ac:dyDescent="0.25">
      <c r="H4" t="s">
        <v>10</v>
      </c>
    </row>
    <row r="5" spans="8:8" x14ac:dyDescent="0.25">
      <c r="H5" t="s">
        <v>76</v>
      </c>
    </row>
    <row r="6" spans="8:8" x14ac:dyDescent="0.25">
      <c r="H6" t="s">
        <v>157</v>
      </c>
    </row>
    <row r="7" spans="8:8" x14ac:dyDescent="0.25">
      <c r="H7" t="s">
        <v>7</v>
      </c>
    </row>
    <row r="8" spans="8:8" x14ac:dyDescent="0.25">
      <c r="H8" t="s">
        <v>8</v>
      </c>
    </row>
    <row r="9" spans="8:8" x14ac:dyDescent="0.25">
      <c r="H9" t="s">
        <v>9</v>
      </c>
    </row>
    <row r="10" spans="8:8" x14ac:dyDescent="0.25">
      <c r="H10" t="s">
        <v>82</v>
      </c>
    </row>
    <row r="11" spans="8:8" x14ac:dyDescent="0.25">
      <c r="H11" t="s">
        <v>45</v>
      </c>
    </row>
    <row r="12" spans="8:8" x14ac:dyDescent="0.25">
      <c r="H12" t="s">
        <v>46</v>
      </c>
    </row>
    <row r="13" spans="8:8" x14ac:dyDescent="0.25">
      <c r="H13" t="s">
        <v>56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BA971-34E1-417B-9419-2DC770E2659E}">
  <sheetPr>
    <pageSetUpPr fitToPage="1"/>
  </sheetPr>
  <dimension ref="A1:K71"/>
  <sheetViews>
    <sheetView workbookViewId="0">
      <selection activeCell="I54" sqref="I54"/>
    </sheetView>
  </sheetViews>
  <sheetFormatPr baseColWidth="10" defaultRowHeight="15" x14ac:dyDescent="0.25"/>
  <cols>
    <col min="1" max="1" width="12" style="24" bestFit="1" customWidth="1"/>
    <col min="2" max="2" width="25.5703125" bestFit="1" customWidth="1"/>
    <col min="3" max="3" width="13.5703125" bestFit="1" customWidth="1"/>
    <col min="4" max="4" width="8.140625" style="22" bestFit="1" customWidth="1"/>
    <col min="5" max="7" width="8.140625" bestFit="1" customWidth="1"/>
    <col min="8" max="8" width="17.85546875" bestFit="1" customWidth="1"/>
    <col min="9" max="9" width="30.5703125" bestFit="1" customWidth="1"/>
    <col min="10" max="10" width="23.5703125" bestFit="1" customWidth="1"/>
    <col min="11" max="11" width="12" bestFit="1" customWidth="1"/>
    <col min="12" max="12" width="15.28515625" bestFit="1" customWidth="1"/>
    <col min="13" max="13" width="15.85546875" bestFit="1" customWidth="1"/>
    <col min="14" max="14" width="17" bestFit="1" customWidth="1"/>
    <col min="15" max="15" width="30.85546875" bestFit="1" customWidth="1"/>
    <col min="16" max="16" width="6.28515625" bestFit="1" customWidth="1"/>
    <col min="17" max="17" width="17.85546875" bestFit="1" customWidth="1"/>
    <col min="18" max="18" width="18.140625" bestFit="1" customWidth="1"/>
    <col min="19" max="19" width="23.42578125" bestFit="1" customWidth="1"/>
    <col min="20" max="20" width="18.42578125" bestFit="1" customWidth="1"/>
    <col min="21" max="21" width="22.85546875" bestFit="1" customWidth="1"/>
    <col min="22" max="22" width="22.28515625" bestFit="1" customWidth="1"/>
    <col min="23" max="23" width="23.5703125" bestFit="1" customWidth="1"/>
    <col min="24" max="24" width="15.5703125" bestFit="1" customWidth="1"/>
    <col min="25" max="25" width="16.28515625" bestFit="1" customWidth="1"/>
    <col min="26" max="26" width="18.7109375" bestFit="1" customWidth="1"/>
    <col min="27" max="27" width="15.5703125" bestFit="1" customWidth="1"/>
    <col min="28" max="28" width="17.42578125" bestFit="1" customWidth="1"/>
    <col min="29" max="29" width="10.85546875" bestFit="1" customWidth="1"/>
    <col min="30" max="30" width="17" bestFit="1" customWidth="1"/>
    <col min="31" max="31" width="13.42578125" bestFit="1" customWidth="1"/>
    <col min="32" max="32" width="16.42578125" bestFit="1" customWidth="1"/>
    <col min="33" max="33" width="12.85546875" bestFit="1" customWidth="1"/>
    <col min="34" max="34" width="18.140625" bestFit="1" customWidth="1"/>
    <col min="35" max="35" width="23.7109375" bestFit="1" customWidth="1"/>
    <col min="36" max="36" width="13.5703125" bestFit="1" customWidth="1"/>
    <col min="37" max="37" width="20.28515625" bestFit="1" customWidth="1"/>
    <col min="38" max="38" width="13.28515625" bestFit="1" customWidth="1"/>
    <col min="39" max="39" width="19.5703125" bestFit="1" customWidth="1"/>
    <col min="40" max="40" width="13.7109375" bestFit="1" customWidth="1"/>
    <col min="41" max="41" width="18.5703125" bestFit="1" customWidth="1"/>
    <col min="42" max="42" width="22" bestFit="1" customWidth="1"/>
    <col min="43" max="43" width="11.7109375" bestFit="1" customWidth="1"/>
    <col min="44" max="44" width="14.28515625" bestFit="1" customWidth="1"/>
    <col min="45" max="45" width="14.42578125" bestFit="1" customWidth="1"/>
    <col min="46" max="46" width="22.28515625" bestFit="1" customWidth="1"/>
    <col min="47" max="47" width="6.28515625" bestFit="1" customWidth="1"/>
  </cols>
  <sheetData>
    <row r="1" spans="1:11" x14ac:dyDescent="0.25">
      <c r="A1" s="25" t="s">
        <v>85</v>
      </c>
      <c r="B1" t="s">
        <v>100</v>
      </c>
      <c r="I1" s="23" t="s">
        <v>3</v>
      </c>
      <c r="J1" s="23" t="s">
        <v>83</v>
      </c>
      <c r="K1" t="s">
        <v>95</v>
      </c>
    </row>
    <row r="2" spans="1:11" x14ac:dyDescent="0.25">
      <c r="I2" t="s">
        <v>45</v>
      </c>
      <c r="K2">
        <v>1878.1</v>
      </c>
    </row>
    <row r="3" spans="1:11" x14ac:dyDescent="0.25">
      <c r="A3" s="25" t="s">
        <v>95</v>
      </c>
      <c r="B3" s="23" t="s">
        <v>83</v>
      </c>
      <c r="C3" s="23" t="s">
        <v>0</v>
      </c>
      <c r="D3" s="22" t="s">
        <v>11</v>
      </c>
      <c r="E3" t="s">
        <v>12</v>
      </c>
      <c r="F3" t="s">
        <v>13</v>
      </c>
      <c r="G3" t="s">
        <v>14</v>
      </c>
      <c r="J3" t="s">
        <v>43</v>
      </c>
      <c r="K3">
        <v>625.79999999999995</v>
      </c>
    </row>
    <row r="4" spans="1:11" x14ac:dyDescent="0.25">
      <c r="A4">
        <v>564.09999999999991</v>
      </c>
      <c r="B4" t="s">
        <v>73</v>
      </c>
      <c r="C4" t="s">
        <v>30</v>
      </c>
      <c r="D4" s="22">
        <v>295.89999999999998</v>
      </c>
      <c r="E4">
        <v>268.2</v>
      </c>
      <c r="J4" t="s">
        <v>74</v>
      </c>
      <c r="K4">
        <v>625.70000000000005</v>
      </c>
    </row>
    <row r="5" spans="1:11" x14ac:dyDescent="0.25">
      <c r="A5">
        <v>554.4</v>
      </c>
      <c r="B5" t="s">
        <v>71</v>
      </c>
      <c r="C5" t="s">
        <v>30</v>
      </c>
      <c r="D5" s="22">
        <v>290.5</v>
      </c>
      <c r="E5">
        <v>263.89999999999998</v>
      </c>
      <c r="J5" t="s">
        <v>19</v>
      </c>
      <c r="K5">
        <v>626.6</v>
      </c>
    </row>
    <row r="6" spans="1:11" x14ac:dyDescent="0.25">
      <c r="A6" s="26">
        <v>289.3</v>
      </c>
      <c r="B6" t="s">
        <v>72</v>
      </c>
      <c r="C6" t="s">
        <v>30</v>
      </c>
      <c r="D6" s="22">
        <v>289.3</v>
      </c>
      <c r="E6">
        <v>0</v>
      </c>
      <c r="I6" t="s">
        <v>8</v>
      </c>
      <c r="K6">
        <v>1863.7999999999997</v>
      </c>
    </row>
    <row r="7" spans="1:11" x14ac:dyDescent="0.25">
      <c r="J7" t="s">
        <v>23</v>
      </c>
      <c r="K7">
        <v>623.9</v>
      </c>
    </row>
    <row r="8" spans="1:11" x14ac:dyDescent="0.25">
      <c r="A8" s="25" t="s">
        <v>85</v>
      </c>
      <c r="B8" t="s">
        <v>101</v>
      </c>
      <c r="J8" t="s">
        <v>22</v>
      </c>
      <c r="K8">
        <v>617.79999999999995</v>
      </c>
    </row>
    <row r="9" spans="1:11" x14ac:dyDescent="0.25">
      <c r="J9" t="s">
        <v>24</v>
      </c>
      <c r="K9">
        <v>622.1</v>
      </c>
    </row>
    <row r="10" spans="1:11" x14ac:dyDescent="0.25">
      <c r="A10" s="25" t="s">
        <v>95</v>
      </c>
      <c r="B10" s="23" t="s">
        <v>83</v>
      </c>
      <c r="C10" s="23" t="s">
        <v>0</v>
      </c>
      <c r="D10" s="22" t="s">
        <v>11</v>
      </c>
      <c r="E10" t="s">
        <v>12</v>
      </c>
      <c r="F10" t="s">
        <v>13</v>
      </c>
      <c r="G10" t="s">
        <v>14</v>
      </c>
      <c r="I10" t="s">
        <v>7</v>
      </c>
      <c r="K10">
        <v>1852.5</v>
      </c>
    </row>
    <row r="11" spans="1:11" x14ac:dyDescent="0.25">
      <c r="A11">
        <v>607.29999999999995</v>
      </c>
      <c r="B11" t="s">
        <v>50</v>
      </c>
      <c r="C11" t="s">
        <v>33</v>
      </c>
      <c r="D11" s="22">
        <v>308</v>
      </c>
      <c r="E11">
        <v>299.3</v>
      </c>
      <c r="J11" t="s">
        <v>21</v>
      </c>
      <c r="K11">
        <v>624.9</v>
      </c>
    </row>
    <row r="12" spans="1:11" x14ac:dyDescent="0.25">
      <c r="J12" t="s">
        <v>20</v>
      </c>
      <c r="K12">
        <v>605.70000000000005</v>
      </c>
    </row>
    <row r="13" spans="1:11" x14ac:dyDescent="0.25">
      <c r="A13" s="25" t="s">
        <v>85</v>
      </c>
      <c r="B13" t="s">
        <v>99</v>
      </c>
      <c r="J13" t="s">
        <v>31</v>
      </c>
      <c r="K13">
        <v>621.90000000000009</v>
      </c>
    </row>
    <row r="14" spans="1:11" x14ac:dyDescent="0.25">
      <c r="I14" t="s">
        <v>5</v>
      </c>
      <c r="K14">
        <v>1851.1</v>
      </c>
    </row>
    <row r="15" spans="1:11" x14ac:dyDescent="0.25">
      <c r="A15" s="25" t="s">
        <v>95</v>
      </c>
      <c r="B15" s="23" t="s">
        <v>83</v>
      </c>
      <c r="C15" s="23" t="s">
        <v>0</v>
      </c>
      <c r="D15" s="22" t="s">
        <v>11</v>
      </c>
      <c r="E15" t="s">
        <v>12</v>
      </c>
      <c r="F15" t="s">
        <v>13</v>
      </c>
      <c r="G15" t="s">
        <v>14</v>
      </c>
      <c r="J15" t="s">
        <v>62</v>
      </c>
      <c r="K15">
        <v>616.79999999999995</v>
      </c>
    </row>
    <row r="16" spans="1:11" x14ac:dyDescent="0.25">
      <c r="A16">
        <v>598.90000000000009</v>
      </c>
      <c r="B16" t="s">
        <v>48</v>
      </c>
      <c r="C16" t="s">
        <v>33</v>
      </c>
      <c r="D16" s="22">
        <v>300.8</v>
      </c>
      <c r="E16">
        <v>298.10000000000002</v>
      </c>
      <c r="J16" t="s">
        <v>17</v>
      </c>
      <c r="K16">
        <v>614.29999999999995</v>
      </c>
    </row>
    <row r="17" spans="1:11" x14ac:dyDescent="0.25">
      <c r="A17">
        <v>544.70000000000005</v>
      </c>
      <c r="B17" t="s">
        <v>66</v>
      </c>
      <c r="C17" t="s">
        <v>1</v>
      </c>
      <c r="D17" s="22">
        <v>262.2</v>
      </c>
      <c r="E17">
        <v>282.5</v>
      </c>
      <c r="J17" t="s">
        <v>18</v>
      </c>
      <c r="K17">
        <v>620</v>
      </c>
    </row>
    <row r="18" spans="1:11" x14ac:dyDescent="0.25">
      <c r="I18" t="s">
        <v>82</v>
      </c>
      <c r="K18">
        <v>1839.8999999999999</v>
      </c>
    </row>
    <row r="19" spans="1:11" x14ac:dyDescent="0.25">
      <c r="A19" s="25" t="s">
        <v>85</v>
      </c>
      <c r="B19" t="s">
        <v>98</v>
      </c>
      <c r="J19" t="s">
        <v>70</v>
      </c>
      <c r="K19">
        <v>617.29999999999995</v>
      </c>
    </row>
    <row r="20" spans="1:11" x14ac:dyDescent="0.25">
      <c r="J20" t="s">
        <v>67</v>
      </c>
      <c r="K20">
        <v>606.59999999999991</v>
      </c>
    </row>
    <row r="21" spans="1:11" x14ac:dyDescent="0.25">
      <c r="A21" s="25" t="s">
        <v>95</v>
      </c>
      <c r="B21" s="23" t="s">
        <v>83</v>
      </c>
      <c r="C21" s="23" t="s">
        <v>0</v>
      </c>
      <c r="D21" s="22" t="s">
        <v>11</v>
      </c>
      <c r="E21" t="s">
        <v>12</v>
      </c>
      <c r="F21" t="s">
        <v>13</v>
      </c>
      <c r="G21" t="s">
        <v>14</v>
      </c>
      <c r="J21" t="s">
        <v>69</v>
      </c>
      <c r="K21">
        <v>616</v>
      </c>
    </row>
    <row r="22" spans="1:11" x14ac:dyDescent="0.25">
      <c r="A22" s="26">
        <v>598.1</v>
      </c>
      <c r="B22" t="s">
        <v>59</v>
      </c>
      <c r="C22" t="s">
        <v>1</v>
      </c>
      <c r="D22" s="22">
        <v>302.3</v>
      </c>
      <c r="E22">
        <v>295.8</v>
      </c>
      <c r="I22" t="s">
        <v>10</v>
      </c>
      <c r="K22">
        <v>1831.7</v>
      </c>
    </row>
    <row r="23" spans="1:11" x14ac:dyDescent="0.25">
      <c r="A23">
        <v>594.09999999999991</v>
      </c>
      <c r="B23" t="s">
        <v>53</v>
      </c>
      <c r="C23" t="s">
        <v>33</v>
      </c>
      <c r="D23" s="22">
        <v>301.7</v>
      </c>
      <c r="E23">
        <v>292.39999999999998</v>
      </c>
      <c r="J23" t="s">
        <v>27</v>
      </c>
      <c r="K23">
        <v>626.79999999999995</v>
      </c>
    </row>
    <row r="24" spans="1:11" x14ac:dyDescent="0.25">
      <c r="A24" s="26">
        <v>581.70000000000005</v>
      </c>
      <c r="B24" t="s">
        <v>63</v>
      </c>
      <c r="C24" t="s">
        <v>30</v>
      </c>
      <c r="D24" s="22">
        <v>295.3</v>
      </c>
      <c r="E24">
        <v>286.39999999999998</v>
      </c>
      <c r="J24" t="s">
        <v>29</v>
      </c>
      <c r="K24">
        <v>602.6</v>
      </c>
    </row>
    <row r="25" spans="1:11" x14ac:dyDescent="0.25">
      <c r="J25" t="s">
        <v>75</v>
      </c>
      <c r="K25">
        <v>602.29999999999995</v>
      </c>
    </row>
    <row r="26" spans="1:11" x14ac:dyDescent="0.25">
      <c r="A26" s="25" t="s">
        <v>85</v>
      </c>
      <c r="B26" t="s">
        <v>97</v>
      </c>
      <c r="I26" t="s">
        <v>6</v>
      </c>
      <c r="K26">
        <v>1817.4</v>
      </c>
    </row>
    <row r="27" spans="1:11" x14ac:dyDescent="0.25">
      <c r="J27" t="s">
        <v>37</v>
      </c>
      <c r="K27">
        <v>605</v>
      </c>
    </row>
    <row r="28" spans="1:11" x14ac:dyDescent="0.25">
      <c r="A28" s="25" t="s">
        <v>95</v>
      </c>
      <c r="B28" s="23" t="s">
        <v>83</v>
      </c>
      <c r="C28" s="23" t="s">
        <v>0</v>
      </c>
      <c r="D28" s="22" t="s">
        <v>11</v>
      </c>
      <c r="E28" t="s">
        <v>12</v>
      </c>
      <c r="F28" t="s">
        <v>13</v>
      </c>
      <c r="G28" t="s">
        <v>14</v>
      </c>
      <c r="J28" t="s">
        <v>38</v>
      </c>
      <c r="K28">
        <v>604.70000000000005</v>
      </c>
    </row>
    <row r="29" spans="1:11" x14ac:dyDescent="0.25">
      <c r="A29" s="26">
        <v>624.9</v>
      </c>
      <c r="B29" t="s">
        <v>21</v>
      </c>
      <c r="C29" t="s">
        <v>33</v>
      </c>
      <c r="D29" s="22">
        <v>310.39999999999998</v>
      </c>
      <c r="E29">
        <v>314.5</v>
      </c>
      <c r="J29" t="s">
        <v>61</v>
      </c>
      <c r="K29">
        <v>607.70000000000005</v>
      </c>
    </row>
    <row r="30" spans="1:11" x14ac:dyDescent="0.25">
      <c r="A30" s="26">
        <v>612.6</v>
      </c>
      <c r="B30" t="s">
        <v>60</v>
      </c>
      <c r="C30" t="s">
        <v>1</v>
      </c>
      <c r="D30" s="22">
        <v>310.10000000000002</v>
      </c>
      <c r="E30">
        <v>302.5</v>
      </c>
      <c r="I30" t="s">
        <v>46</v>
      </c>
      <c r="K30">
        <v>1817.1</v>
      </c>
    </row>
    <row r="31" spans="1:11" x14ac:dyDescent="0.25">
      <c r="A31">
        <v>609.40000000000009</v>
      </c>
      <c r="B31" t="s">
        <v>44</v>
      </c>
      <c r="C31" t="s">
        <v>34</v>
      </c>
      <c r="D31" s="22">
        <v>306.3</v>
      </c>
      <c r="E31">
        <v>303.10000000000002</v>
      </c>
      <c r="J31" t="s">
        <v>58</v>
      </c>
      <c r="K31">
        <v>606.40000000000009</v>
      </c>
    </row>
    <row r="32" spans="1:11" x14ac:dyDescent="0.25">
      <c r="A32">
        <v>608</v>
      </c>
      <c r="B32" t="s">
        <v>55</v>
      </c>
      <c r="C32" t="s">
        <v>1</v>
      </c>
      <c r="D32" s="22">
        <v>303.2</v>
      </c>
      <c r="E32">
        <v>304.8</v>
      </c>
      <c r="J32" t="s">
        <v>59</v>
      </c>
      <c r="K32">
        <v>598.1</v>
      </c>
    </row>
    <row r="33" spans="1:11" x14ac:dyDescent="0.25">
      <c r="A33" s="26">
        <v>606.40000000000009</v>
      </c>
      <c r="B33" t="s">
        <v>58</v>
      </c>
      <c r="C33" t="s">
        <v>1</v>
      </c>
      <c r="D33" s="22">
        <v>305.60000000000002</v>
      </c>
      <c r="E33">
        <v>300.8</v>
      </c>
      <c r="J33" t="s">
        <v>60</v>
      </c>
      <c r="K33">
        <v>612.6</v>
      </c>
    </row>
    <row r="34" spans="1:11" x14ac:dyDescent="0.25">
      <c r="A34" s="26">
        <v>605.70000000000005</v>
      </c>
      <c r="B34" t="s">
        <v>20</v>
      </c>
      <c r="C34" t="s">
        <v>33</v>
      </c>
      <c r="D34" s="22">
        <v>304.8</v>
      </c>
      <c r="E34">
        <v>300.89999999999998</v>
      </c>
      <c r="I34" t="s">
        <v>78</v>
      </c>
      <c r="K34">
        <v>1817</v>
      </c>
    </row>
    <row r="35" spans="1:11" x14ac:dyDescent="0.25">
      <c r="J35" t="s">
        <v>44</v>
      </c>
      <c r="K35">
        <v>609.40000000000009</v>
      </c>
    </row>
    <row r="36" spans="1:11" x14ac:dyDescent="0.25">
      <c r="A36" s="25" t="s">
        <v>85</v>
      </c>
      <c r="B36" t="s">
        <v>90</v>
      </c>
      <c r="J36" t="s">
        <v>16</v>
      </c>
      <c r="K36">
        <v>595.79999999999995</v>
      </c>
    </row>
    <row r="37" spans="1:11" x14ac:dyDescent="0.25">
      <c r="J37" t="s">
        <v>35</v>
      </c>
      <c r="K37">
        <v>611.79999999999995</v>
      </c>
    </row>
    <row r="38" spans="1:11" x14ac:dyDescent="0.25">
      <c r="A38" s="25" t="s">
        <v>95</v>
      </c>
      <c r="B38" s="23" t="s">
        <v>83</v>
      </c>
      <c r="C38" s="23" t="s">
        <v>0</v>
      </c>
      <c r="D38" s="22" t="s">
        <v>11</v>
      </c>
      <c r="E38" t="s">
        <v>12</v>
      </c>
      <c r="F38" t="s">
        <v>13</v>
      </c>
      <c r="G38" t="s">
        <v>14</v>
      </c>
      <c r="I38" t="s">
        <v>9</v>
      </c>
      <c r="K38">
        <v>1800.9</v>
      </c>
    </row>
    <row r="39" spans="1:11" x14ac:dyDescent="0.25">
      <c r="A39" s="26">
        <v>626.79999999999995</v>
      </c>
      <c r="B39" t="s">
        <v>27</v>
      </c>
      <c r="C39" t="s">
        <v>30</v>
      </c>
      <c r="D39" s="22">
        <v>314.5</v>
      </c>
      <c r="E39">
        <v>312.3</v>
      </c>
      <c r="J39" t="s">
        <v>25</v>
      </c>
      <c r="K39">
        <v>591</v>
      </c>
    </row>
    <row r="40" spans="1:11" x14ac:dyDescent="0.25">
      <c r="A40" s="26">
        <v>626.6</v>
      </c>
      <c r="B40" t="s">
        <v>19</v>
      </c>
      <c r="C40" t="s">
        <v>2</v>
      </c>
      <c r="D40" s="22">
        <v>313.3</v>
      </c>
      <c r="E40">
        <v>313.3</v>
      </c>
      <c r="J40" t="s">
        <v>32</v>
      </c>
      <c r="K40">
        <v>596.70000000000005</v>
      </c>
    </row>
    <row r="41" spans="1:11" x14ac:dyDescent="0.25">
      <c r="A41" s="26">
        <v>625.79999999999995</v>
      </c>
      <c r="B41" t="s">
        <v>43</v>
      </c>
      <c r="C41" t="s">
        <v>2</v>
      </c>
      <c r="D41" s="22">
        <v>313.10000000000002</v>
      </c>
      <c r="E41">
        <v>312.7</v>
      </c>
      <c r="J41" t="s">
        <v>54</v>
      </c>
      <c r="K41">
        <v>613.20000000000005</v>
      </c>
    </row>
    <row r="42" spans="1:11" x14ac:dyDescent="0.25">
      <c r="A42" s="26">
        <v>625.70000000000005</v>
      </c>
      <c r="B42" t="s">
        <v>74</v>
      </c>
      <c r="C42" t="s">
        <v>2</v>
      </c>
      <c r="D42" s="22">
        <v>315.3</v>
      </c>
      <c r="E42">
        <v>310.39999999999998</v>
      </c>
      <c r="I42" t="s">
        <v>51</v>
      </c>
      <c r="K42">
        <v>1800.3</v>
      </c>
    </row>
    <row r="43" spans="1:11" x14ac:dyDescent="0.25">
      <c r="A43">
        <v>615.59999999999991</v>
      </c>
      <c r="B43" t="s">
        <v>65</v>
      </c>
      <c r="C43" t="s">
        <v>1</v>
      </c>
      <c r="D43" s="22">
        <v>305.7</v>
      </c>
      <c r="E43">
        <v>309.89999999999998</v>
      </c>
      <c r="J43" t="s">
        <v>50</v>
      </c>
      <c r="K43">
        <v>607.29999999999995</v>
      </c>
    </row>
    <row r="44" spans="1:11" x14ac:dyDescent="0.25">
      <c r="A44" s="26">
        <v>602.6</v>
      </c>
      <c r="B44" t="s">
        <v>29</v>
      </c>
      <c r="C44" t="s">
        <v>30</v>
      </c>
      <c r="D44" s="22">
        <v>303</v>
      </c>
      <c r="E44">
        <v>299.60000000000002</v>
      </c>
      <c r="J44" t="s">
        <v>53</v>
      </c>
      <c r="K44">
        <v>594.09999999999991</v>
      </c>
    </row>
    <row r="45" spans="1:11" x14ac:dyDescent="0.25">
      <c r="A45" s="26">
        <v>598.79999999999995</v>
      </c>
      <c r="B45" t="s">
        <v>28</v>
      </c>
      <c r="C45" t="s">
        <v>30</v>
      </c>
      <c r="D45" s="22">
        <v>301.89999999999998</v>
      </c>
      <c r="E45">
        <v>296.89999999999998</v>
      </c>
      <c r="J45" t="s">
        <v>48</v>
      </c>
      <c r="K45">
        <v>598.90000000000009</v>
      </c>
    </row>
    <row r="46" spans="1:11" x14ac:dyDescent="0.25">
      <c r="A46" s="26">
        <v>576.79999999999995</v>
      </c>
      <c r="B46" t="s">
        <v>64</v>
      </c>
      <c r="C46" t="s">
        <v>30</v>
      </c>
      <c r="D46" s="22">
        <v>286</v>
      </c>
      <c r="E46">
        <v>290.8</v>
      </c>
      <c r="I46" t="s">
        <v>56</v>
      </c>
      <c r="K46">
        <v>1768.3</v>
      </c>
    </row>
    <row r="47" spans="1:11" x14ac:dyDescent="0.25">
      <c r="J47" t="s">
        <v>55</v>
      </c>
      <c r="K47">
        <v>608</v>
      </c>
    </row>
    <row r="48" spans="1:11" x14ac:dyDescent="0.25">
      <c r="A48" s="25" t="s">
        <v>85</v>
      </c>
      <c r="B48" t="s">
        <v>96</v>
      </c>
      <c r="J48" t="s">
        <v>65</v>
      </c>
      <c r="K48">
        <v>615.59999999999991</v>
      </c>
    </row>
    <row r="49" spans="1:11" x14ac:dyDescent="0.25">
      <c r="J49" t="s">
        <v>66</v>
      </c>
      <c r="K49">
        <v>544.70000000000005</v>
      </c>
    </row>
    <row r="50" spans="1:11" x14ac:dyDescent="0.25">
      <c r="A50" s="25" t="s">
        <v>95</v>
      </c>
      <c r="B50" s="23" t="s">
        <v>83</v>
      </c>
      <c r="C50" s="23" t="s">
        <v>0</v>
      </c>
      <c r="D50" s="22" t="s">
        <v>11</v>
      </c>
      <c r="E50" t="s">
        <v>12</v>
      </c>
      <c r="F50" t="s">
        <v>13</v>
      </c>
      <c r="G50" t="s">
        <v>14</v>
      </c>
      <c r="I50" t="s">
        <v>77</v>
      </c>
      <c r="K50">
        <v>1757.3</v>
      </c>
    </row>
    <row r="51" spans="1:11" x14ac:dyDescent="0.25">
      <c r="A51">
        <v>909.39999999999986</v>
      </c>
      <c r="B51" t="s">
        <v>26</v>
      </c>
      <c r="C51" t="s">
        <v>33</v>
      </c>
      <c r="D51" s="22">
        <v>299.39999999999998</v>
      </c>
      <c r="E51">
        <v>305.2</v>
      </c>
      <c r="F51">
        <v>304.8</v>
      </c>
      <c r="J51" t="s">
        <v>63</v>
      </c>
      <c r="K51">
        <v>581.70000000000005</v>
      </c>
    </row>
    <row r="52" spans="1:11" x14ac:dyDescent="0.25">
      <c r="A52">
        <v>623.9</v>
      </c>
      <c r="B52" t="s">
        <v>23</v>
      </c>
      <c r="C52" t="s">
        <v>33</v>
      </c>
      <c r="D52" s="22">
        <v>309.2</v>
      </c>
      <c r="E52">
        <v>314.7</v>
      </c>
      <c r="J52" t="s">
        <v>64</v>
      </c>
      <c r="K52">
        <v>576.79999999999995</v>
      </c>
    </row>
    <row r="53" spans="1:11" x14ac:dyDescent="0.25">
      <c r="A53">
        <v>622.1</v>
      </c>
      <c r="B53" t="s">
        <v>24</v>
      </c>
      <c r="C53" t="s">
        <v>33</v>
      </c>
      <c r="D53" s="22">
        <v>310.3</v>
      </c>
      <c r="E53">
        <v>311.8</v>
      </c>
      <c r="J53" t="s">
        <v>28</v>
      </c>
      <c r="K53">
        <v>598.79999999999995</v>
      </c>
    </row>
    <row r="54" spans="1:11" x14ac:dyDescent="0.25">
      <c r="A54" s="26">
        <v>621.90000000000009</v>
      </c>
      <c r="B54" t="s">
        <v>31</v>
      </c>
      <c r="C54" t="s">
        <v>33</v>
      </c>
      <c r="D54" s="22">
        <v>310.60000000000002</v>
      </c>
      <c r="E54">
        <v>311.3</v>
      </c>
      <c r="I54" t="s">
        <v>89</v>
      </c>
      <c r="K54">
        <v>1501.6</v>
      </c>
    </row>
    <row r="55" spans="1:11" x14ac:dyDescent="0.25">
      <c r="A55">
        <v>620</v>
      </c>
      <c r="B55" t="s">
        <v>18</v>
      </c>
      <c r="C55" t="s">
        <v>34</v>
      </c>
      <c r="D55" s="22">
        <v>309.3</v>
      </c>
      <c r="E55">
        <v>310.7</v>
      </c>
      <c r="J55" t="s">
        <v>15</v>
      </c>
      <c r="K55">
        <v>592.20000000000005</v>
      </c>
    </row>
    <row r="56" spans="1:11" x14ac:dyDescent="0.25">
      <c r="A56">
        <v>617.79999999999995</v>
      </c>
      <c r="B56" t="s">
        <v>22</v>
      </c>
      <c r="C56" t="s">
        <v>33</v>
      </c>
      <c r="D56" s="22">
        <v>307</v>
      </c>
      <c r="E56">
        <v>310.8</v>
      </c>
      <c r="J56" t="s">
        <v>26</v>
      </c>
      <c r="K56">
        <v>909.39999999999986</v>
      </c>
    </row>
    <row r="57" spans="1:11" x14ac:dyDescent="0.25">
      <c r="A57">
        <v>617.29999999999995</v>
      </c>
      <c r="B57" t="s">
        <v>70</v>
      </c>
      <c r="C57" t="s">
        <v>68</v>
      </c>
      <c r="D57" s="22">
        <v>307.10000000000002</v>
      </c>
      <c r="E57">
        <v>310.2</v>
      </c>
      <c r="J57" t="s">
        <v>89</v>
      </c>
    </row>
    <row r="58" spans="1:11" x14ac:dyDescent="0.25">
      <c r="A58">
        <v>616.79999999999995</v>
      </c>
      <c r="B58" t="s">
        <v>62</v>
      </c>
      <c r="C58" t="s">
        <v>34</v>
      </c>
      <c r="D58" s="22">
        <v>307.39999999999998</v>
      </c>
      <c r="E58">
        <v>309.39999999999998</v>
      </c>
      <c r="I58" t="s">
        <v>76</v>
      </c>
      <c r="K58">
        <v>1407.8</v>
      </c>
    </row>
    <row r="59" spans="1:11" x14ac:dyDescent="0.25">
      <c r="A59">
        <v>616</v>
      </c>
      <c r="B59" t="s">
        <v>69</v>
      </c>
      <c r="C59" t="s">
        <v>68</v>
      </c>
      <c r="D59" s="22">
        <v>308.3</v>
      </c>
      <c r="E59">
        <v>307.7</v>
      </c>
      <c r="J59" t="s">
        <v>72</v>
      </c>
      <c r="K59">
        <v>289.3</v>
      </c>
    </row>
    <row r="60" spans="1:11" x14ac:dyDescent="0.25">
      <c r="A60">
        <v>614.29999999999995</v>
      </c>
      <c r="B60" t="s">
        <v>17</v>
      </c>
      <c r="C60" t="s">
        <v>34</v>
      </c>
      <c r="D60" s="22">
        <v>306</v>
      </c>
      <c r="E60">
        <v>308.3</v>
      </c>
      <c r="J60" t="s">
        <v>71</v>
      </c>
      <c r="K60">
        <v>554.4</v>
      </c>
    </row>
    <row r="61" spans="1:11" x14ac:dyDescent="0.25">
      <c r="A61">
        <v>613.20000000000005</v>
      </c>
      <c r="B61" t="s">
        <v>54</v>
      </c>
      <c r="C61" t="s">
        <v>33</v>
      </c>
      <c r="D61" s="22">
        <v>306.2</v>
      </c>
      <c r="E61">
        <v>307</v>
      </c>
      <c r="J61" t="s">
        <v>73</v>
      </c>
      <c r="K61">
        <v>564.09999999999991</v>
      </c>
    </row>
    <row r="62" spans="1:11" x14ac:dyDescent="0.25">
      <c r="A62">
        <v>611.79999999999995</v>
      </c>
      <c r="B62" t="s">
        <v>35</v>
      </c>
      <c r="C62" t="s">
        <v>34</v>
      </c>
      <c r="D62" s="22">
        <v>305.8</v>
      </c>
      <c r="E62">
        <v>306</v>
      </c>
    </row>
    <row r="63" spans="1:11" x14ac:dyDescent="0.25">
      <c r="A63">
        <v>607.70000000000005</v>
      </c>
      <c r="B63" t="s">
        <v>61</v>
      </c>
      <c r="C63" t="s">
        <v>36</v>
      </c>
      <c r="D63" s="22">
        <v>305.39999999999998</v>
      </c>
      <c r="E63">
        <v>302.3</v>
      </c>
    </row>
    <row r="64" spans="1:11" x14ac:dyDescent="0.25">
      <c r="A64">
        <v>606.59999999999991</v>
      </c>
      <c r="B64" t="s">
        <v>67</v>
      </c>
      <c r="C64" t="s">
        <v>68</v>
      </c>
      <c r="D64" s="22">
        <v>302.2</v>
      </c>
      <c r="E64">
        <v>304.39999999999998</v>
      </c>
    </row>
    <row r="65" spans="1:5" x14ac:dyDescent="0.25">
      <c r="A65">
        <v>605</v>
      </c>
      <c r="B65" t="s">
        <v>37</v>
      </c>
      <c r="C65" t="s">
        <v>36</v>
      </c>
      <c r="D65" s="22">
        <v>301.2</v>
      </c>
      <c r="E65">
        <v>303.8</v>
      </c>
    </row>
    <row r="66" spans="1:5" x14ac:dyDescent="0.25">
      <c r="A66">
        <v>604.70000000000005</v>
      </c>
      <c r="B66" t="s">
        <v>38</v>
      </c>
      <c r="C66" t="s">
        <v>36</v>
      </c>
      <c r="D66" s="22">
        <v>307.2</v>
      </c>
      <c r="E66">
        <v>297.5</v>
      </c>
    </row>
    <row r="67" spans="1:5" x14ac:dyDescent="0.25">
      <c r="A67">
        <v>602.29999999999995</v>
      </c>
      <c r="B67" t="s">
        <v>75</v>
      </c>
      <c r="C67" t="s">
        <v>30</v>
      </c>
      <c r="D67" s="22">
        <v>305</v>
      </c>
      <c r="E67">
        <v>297.3</v>
      </c>
    </row>
    <row r="68" spans="1:5" x14ac:dyDescent="0.25">
      <c r="A68">
        <v>596.70000000000005</v>
      </c>
      <c r="B68" t="s">
        <v>32</v>
      </c>
      <c r="C68" t="s">
        <v>33</v>
      </c>
      <c r="D68" s="22">
        <v>304.2</v>
      </c>
      <c r="E68">
        <v>292.5</v>
      </c>
    </row>
    <row r="69" spans="1:5" x14ac:dyDescent="0.25">
      <c r="A69">
        <v>595.79999999999995</v>
      </c>
      <c r="B69" t="s">
        <v>16</v>
      </c>
      <c r="C69" t="s">
        <v>34</v>
      </c>
      <c r="D69" s="22">
        <v>294.8</v>
      </c>
      <c r="E69">
        <v>301</v>
      </c>
    </row>
    <row r="70" spans="1:5" x14ac:dyDescent="0.25">
      <c r="A70">
        <v>592.20000000000005</v>
      </c>
      <c r="B70" t="s">
        <v>15</v>
      </c>
      <c r="C70" t="s">
        <v>36</v>
      </c>
      <c r="D70" s="22">
        <v>299.5</v>
      </c>
      <c r="E70">
        <v>292.7</v>
      </c>
    </row>
    <row r="71" spans="1:5" x14ac:dyDescent="0.25">
      <c r="A71">
        <v>591</v>
      </c>
      <c r="B71" t="s">
        <v>25</v>
      </c>
      <c r="C71" t="s">
        <v>33</v>
      </c>
      <c r="D71" s="22">
        <v>300.5</v>
      </c>
      <c r="E71">
        <v>290.5</v>
      </c>
    </row>
  </sheetData>
  <pageMargins left="0.19685039370078741" right="0.19685039370078741" top="0.78740157480314965" bottom="0.78740157480314965" header="0.31496062992125984" footer="0.31496062992125984"/>
  <pageSetup scale="57" orientation="portrait" horizontalDpi="300" verticalDpi="300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m 2 j W D 3 g j Z O k A A A A 9 g A A A B I A H A B D b 2 5 m a W c v U G F j a 2 F n Z S 5 4 b W w g o h g A K K A U A A A A A A A A A A A A A A A A A A A A A A A A A A A A h Y 8 x D o I w G I W v Q r r T l j p g y E 8 Z 1 E 0 S E x P j 2 p Q K D V A M L Z a 7 O X g k r y B G U T f H 9 7 1 v e O 9 + v U E 2 t k 1 w U b 3 V n U l R h C k K l J F d o U 2 Z o s G d w i X K O O y E r E W p g k k 2 N h l t k a L K u X N C i P c e + w X u + p I w S i N y z L d 7 W a l W o I + s / 8 u h N t Y J I x X i c H i N 4 Q x H L M Y s j j E F M k P I t f k K b N r 7 b H 8 g r I b G D b 3 i h Q r X G y B z B P L + w B 9 Q S w M E F A A C A A g A S m 2 j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t o 1 g o i k e 4 D g A A A B E A A A A T A B w A R m 9 y b X V s Y X M v U 2 V j d G l v b j E u b S C i G A A o o B Q A A A A A A A A A A A A A A A A A A A A A A A A A A A A r T k 0 u y c z P U w i G 0 I b W A F B L A Q I t A B Q A A g A I A E p t o 1 g 9 4 I 2 T p A A A A P Y A A A A S A A A A A A A A A A A A A A A A A A A A A A B D b 2 5 m a W c v U G F j a 2 F n Z S 5 4 b W x Q S w E C L Q A U A A I A C A B K b a N Y D 8 r p q 6 Q A A A D p A A A A E w A A A A A A A A A A A A A A A A D w A A A A W 0 N v b n R l b n R f V H l w Z X N d L n h t b F B L A Q I t A B Q A A g A I A E p t o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u z O q U l V U 7 S a D 7 X 9 m 8 2 E X E A A A A A A I A A A A A A B B m A A A A A Q A A I A A A A N a W Q m e 4 6 s x 1 O / I 5 x w J F h w E V L v O q l U K U z 3 D 4 J 8 Z s 6 p R 8 A A A A A A 6 A A A A A A g A A I A A A A M C Z W k N y W 0 D 6 x R a W U 8 8 7 W o 3 8 Z 2 t w T h V 0 1 H s j 8 d 7 q W A 8 Y U A A A A C E S M S 5 K b / X K c e W w t 1 H J 2 K I 9 z f h w K p 1 d 4 C V J y M e p Z S 5 G 2 K v / n f M a i 3 u a z S y 8 y j w n P x / T E K j F j W / T 2 8 3 k p / 4 D T p 2 d c Z R V n p t d M r E l L b V g C s K p Q A A A A G 3 r Q I 9 7 B e G j 3 f G e 4 L e d I n O 8 V A 0 x 0 k i 3 f 9 B Q z Q o x b y Q B o c E / 5 R D v T k / X F V J u 6 P 3 V n I K f a P H e o g W B D k s c c 5 a X f 6 k = < / D a t a M a s h u p > 
</file>

<file path=customXml/itemProps1.xml><?xml version="1.0" encoding="utf-8"?>
<ds:datastoreItem xmlns:ds="http://schemas.openxmlformats.org/officeDocument/2006/customXml" ds:itemID="{6F85071C-2275-45C7-B3A5-46C707CB2D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Ergebnisliste</vt:lpstr>
      <vt:lpstr>Mannschaften</vt:lpstr>
      <vt:lpstr>Teilnehmer</vt:lpstr>
      <vt:lpstr>Datentabelle</vt:lpstr>
      <vt:lpstr>Tabelle2</vt:lpstr>
      <vt:lpstr>Ergebnisliste!Druckbereich</vt:lpstr>
      <vt:lpstr>Ergebnisliste!Suchkriterien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Hebert</dc:creator>
  <cp:lastModifiedBy>Christian Hebert</cp:lastModifiedBy>
  <cp:lastPrinted>2025-06-13T14:34:55Z</cp:lastPrinted>
  <dcterms:created xsi:type="dcterms:W3CDTF">2021-12-27T11:29:23Z</dcterms:created>
  <dcterms:modified xsi:type="dcterms:W3CDTF">2025-06-19T08:53:18Z</dcterms:modified>
</cp:coreProperties>
</file>